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'BS'!$A$1:$D$61</definedName>
    <definedName name="_xlnm.Print_Area" localSheetId="3">'Cashflow'!$A$1:$F$57</definedName>
    <definedName name="_xlnm.Print_Area" localSheetId="2">'Equity'!$A$1:$J$55</definedName>
    <definedName name="_xlnm.Print_Area" localSheetId="1">'IS'!$A$1:$H$59</definedName>
    <definedName name="_xlnm.Print_Area" localSheetId="4">'Notes '!$A$1:$I$227</definedName>
    <definedName name="_xlnm.Print_Titles" localSheetId="4">'Notes '!$1:$5</definedName>
  </definedNames>
  <calcPr fullCalcOnLoad="1"/>
</workbook>
</file>

<file path=xl/sharedStrings.xml><?xml version="1.0" encoding="utf-8"?>
<sst xmlns="http://schemas.openxmlformats.org/spreadsheetml/2006/main" count="394" uniqueCount="301">
  <si>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</si>
  <si>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</si>
  <si>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</si>
  <si>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</si>
  <si>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</si>
  <si>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</si>
  <si>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</si>
  <si>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</si>
  <si>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</si>
  <si>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</si>
  <si>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</si>
  <si>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</si>
  <si>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</si>
  <si>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</si>
  <si>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</si>
  <si>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</si>
  <si>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</si>
  <si>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</si>
  <si>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</si>
  <si>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</si>
  <si>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</si>
  <si>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</si>
  <si>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</si>
  <si>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</si>
  <si>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</si>
  <si>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</si>
  <si>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</si>
  <si>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</si>
  <si>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</si>
  <si>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</si>
  <si>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</si>
  <si>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</si>
  <si>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</si>
  <si>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</si>
  <si>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</si>
  <si>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</si>
  <si>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</si>
  <si>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</si>
  <si>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</si>
  <si>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</si>
  <si>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</si>
  <si>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</si>
  <si>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</si>
  <si>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</si>
  <si>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</si>
  <si>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</si>
  <si>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</si>
  <si>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</si>
  <si>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</si>
  <si>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</si>
  <si>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</si>
  <si>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</si>
  <si>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</si>
  <si>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</si>
  <si>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</si>
  <si>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</si>
  <si>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</si>
  <si>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</si>
  <si>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</si>
  <si>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</si>
  <si>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</si>
  <si>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</si>
  <si>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</si>
  <si>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</si>
  <si>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</si>
  <si>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</si>
  <si>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</si>
  <si>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</si>
  <si>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</si>
  <si>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</si>
  <si>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</si>
  <si>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</si>
  <si>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</si>
  <si>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</si>
  <si>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</si>
  <si>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</si>
  <si>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</si>
  <si>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</si>
  <si>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Basis of calculation of earnings per share</t>
  </si>
  <si>
    <t>Indivdual</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</si>
  <si>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</si>
  <si>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</si>
  <si>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</si>
  <si>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</si>
  <si>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</si>
  <si>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</si>
  <si>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</si>
  <si>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</si>
  <si>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</si>
  <si>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</si>
  <si>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</si>
  <si>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</si>
  <si>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</si>
  <si>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</si>
  <si>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</si>
  <si>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</si>
  <si>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Basis of Preparation</t>
  </si>
  <si>
    <t>Based on profit for the period :</t>
  </si>
  <si>
    <t>- Current tax</t>
  </si>
  <si>
    <t>- Deferred taxation</t>
  </si>
  <si>
    <t xml:space="preserve">Receivables </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</si>
  <si>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</si>
  <si>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</si>
  <si>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</si>
  <si>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</si>
  <si>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</si>
  <si>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</si>
  <si>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</si>
  <si>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</si>
  <si>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</si>
  <si>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</si>
  <si>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</si>
  <si>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</si>
  <si>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</si>
  <si>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</si>
  <si>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</si>
  <si>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</si>
  <si>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</si>
  <si>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</si>
  <si>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</si>
  <si>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</si>
  <si>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</si>
  <si>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</si>
  <si>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</si>
  <si>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</si>
  <si>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</si>
  <si>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(Loss)/ Profit from operations</t>
  </si>
  <si>
    <t>Net (loss)/ profit for the period</t>
  </si>
  <si>
    <t>There were  no contingent liabilities and contingent assets of a material nature as at the date of this report.</t>
  </si>
  <si>
    <t>There were no issuance or repayment of debt or equity securities for the current financial year to date.</t>
  </si>
  <si>
    <t>No dividend has been proposed for the current financial period to date.</t>
  </si>
  <si>
    <t>reporting quarter and the date of this announcement.</t>
  </si>
  <si>
    <t>There were no sale of unquoted investments and properties for the current quarter under review.</t>
  </si>
  <si>
    <t>(b) There were no investments in quoted securities as at the end of the reporting period.</t>
  </si>
  <si>
    <t>The Group does not have any financial instruments with off balance sheet risk as at the date of this report.</t>
  </si>
  <si>
    <t xml:space="preserve">There is no diluted earnings per share as the Company does not have any convertible financial instruments </t>
  </si>
  <si>
    <t>as at the end of the reported quarter and year.</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</si>
  <si>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</si>
  <si>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</si>
  <si>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</si>
  <si>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</si>
  <si>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</si>
  <si>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(a) There were  no purchases or disposals of quoted securities for the current quarter under review.</t>
  </si>
  <si>
    <t>The Group does not have any material litigation as at the date of this report.</t>
  </si>
  <si>
    <t>Treasury shares</t>
  </si>
  <si>
    <t>Treasury</t>
  </si>
  <si>
    <t>Shares</t>
  </si>
  <si>
    <t>Current Quarter</t>
  </si>
  <si>
    <t>Factoring liabilities</t>
  </si>
  <si>
    <t xml:space="preserve">Total </t>
  </si>
  <si>
    <t>Equity</t>
  </si>
  <si>
    <t xml:space="preserve"> </t>
  </si>
  <si>
    <t xml:space="preserve">The interim financial statements should be read in conjunction with the audited financial statements 
</t>
  </si>
  <si>
    <t xml:space="preserve">provide an explanation of events and transactions that are significant to an understanding of the </t>
  </si>
  <si>
    <t>sales have an impact on revenue and earnings.</t>
  </si>
  <si>
    <t>As the Group is basically involved in the distribution of fashion apparels, major festivals and carnival</t>
  </si>
  <si>
    <t xml:space="preserve">Business segments
</t>
  </si>
  <si>
    <t xml:space="preserve">The Group is principally engaged in the manufacturing, marketing, distribution and retailing of jeanswear, </t>
  </si>
  <si>
    <t xml:space="preserve">other fashion apparels and accessories. Business segmental information has therefore not been </t>
  </si>
  <si>
    <t xml:space="preserve">prepared as the Group’s revenue, operating profit, assets employed, liabilities, capital expenditure, </t>
  </si>
  <si>
    <t xml:space="preserve">depreciation and non-cash expenses are mainly confined to one business segment.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</si>
  <si>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</si>
  <si>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</si>
  <si>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</si>
  <si>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</si>
  <si>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</si>
  <si>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</si>
  <si>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</si>
  <si>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</si>
  <si>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</si>
  <si>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</si>
  <si>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</si>
  <si>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</si>
  <si>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</si>
  <si>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The business of the Group is managed principally in Malaysia and its products are distributed
</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</si>
  <si>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</si>
  <si>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</si>
  <si>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</si>
  <si>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</si>
  <si>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</si>
  <si>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</si>
  <si>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</si>
  <si>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</si>
  <si>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mainly in Malaysia and Europe</t>
  </si>
  <si>
    <t>Treasury Shares</t>
  </si>
  <si>
    <t>The details of treasury shares repurchased during the year to date are as follows:</t>
  </si>
  <si>
    <t>Month</t>
  </si>
  <si>
    <t>Price per share</t>
  </si>
  <si>
    <t>No. of shares</t>
  </si>
  <si>
    <t>Total consideration</t>
  </si>
  <si>
    <t>Lowest</t>
  </si>
  <si>
    <t>Highest</t>
  </si>
  <si>
    <t>RM</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</si>
  <si>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</si>
  <si>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</si>
  <si>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</si>
  <si>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</si>
  <si>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</si>
  <si>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</si>
  <si>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</si>
  <si>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</si>
  <si>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</si>
  <si>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</si>
  <si>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</si>
  <si>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</si>
  <si>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</si>
  <si>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</si>
  <si>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</si>
  <si>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</si>
  <si>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</si>
  <si>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</si>
  <si>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</si>
  <si>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</si>
  <si>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Revaluation</t>
  </si>
  <si>
    <t>------------------Non-distributable------------------</t>
  </si>
  <si>
    <t>----------------------Attributable to Equity Holders of the Parent----------------------</t>
  </si>
  <si>
    <t>Revaluation reserves</t>
  </si>
  <si>
    <t>Profit(loss) attributable to:</t>
  </si>
  <si>
    <t>Profit(loss) before taxation</t>
  </si>
  <si>
    <t>Operating profit(loss) before working capital changes</t>
  </si>
  <si>
    <t>Non-controlling interests</t>
  </si>
  <si>
    <t>Equity attributable to owners of the parent</t>
  </si>
  <si>
    <t>Borrowings</t>
  </si>
  <si>
    <t>Interests</t>
  </si>
  <si>
    <t>Balance at 1.8.2011</t>
  </si>
  <si>
    <t>Effects of changes in exchange rates</t>
  </si>
  <si>
    <t>There were no exceptional items for the period under review.</t>
  </si>
  <si>
    <t xml:space="preserve">CONDENSED CONSOLIDATED STATEMENT OF FINANCIAL POSITION  </t>
  </si>
  <si>
    <t>There were no changes in the valuation of property, plant and equipment since the last audited financial</t>
  </si>
  <si>
    <t>Tax impact of losses in subsidiaries</t>
  </si>
  <si>
    <t>Finance Lease liabilities</t>
  </si>
  <si>
    <t>Profit/ (loss) before tax</t>
  </si>
  <si>
    <t>Reconciliation of statutory tax rate to effective tax rate :</t>
  </si>
  <si>
    <t>31.7.12</t>
  </si>
  <si>
    <t>Realised and Unrealised Profit/ (Loss)</t>
  </si>
  <si>
    <t>Foreign currency translation differences for</t>
  </si>
  <si>
    <t xml:space="preserve">  foreign operations</t>
  </si>
  <si>
    <t>31.10.12</t>
  </si>
  <si>
    <t>the Group's audited financial statements for the year ended 31 July 2012.</t>
  </si>
  <si>
    <t>audited financial statements for the year ended 31 July 2012.</t>
  </si>
  <si>
    <t>AS AT 31 OCTOBER 2012</t>
  </si>
  <si>
    <t>FOR THE FIRST QUARTER ENDED 31 OCTOBER 2012</t>
  </si>
  <si>
    <t>First quarter ended</t>
  </si>
  <si>
    <t>Balance at 1.8.2012</t>
  </si>
  <si>
    <t>Balance at 31.10.2012</t>
  </si>
  <si>
    <t>Balance at 31.10.2011</t>
  </si>
  <si>
    <t>31 OCTOBER 2012</t>
  </si>
  <si>
    <t xml:space="preserve">for the year ended 31 July 2012. These explanatory notes attached to the interim financial statements </t>
  </si>
  <si>
    <t>ended 31 July 2012.</t>
  </si>
  <si>
    <t>The auditors' report on the financial statements for the year ended 31 July 2012 was not qualified.</t>
  </si>
  <si>
    <t>statements for the year ended 31 July 2012.</t>
  </si>
  <si>
    <t>The total treasury shares held as at year to date is 300,000.</t>
  </si>
  <si>
    <t>Report for the year ended 31 July 2012 and the accompanying explanatory notes attached to the interim</t>
  </si>
  <si>
    <t xml:space="preserve">financial statements for the year ended 31 July 2012. The accompanying notes are an intergral part of this statement.
</t>
  </si>
  <si>
    <t>Total comprehensive</t>
  </si>
  <si>
    <t xml:space="preserve"> loss for the period</t>
  </si>
  <si>
    <t>31.10.11</t>
  </si>
  <si>
    <t>Net Profit for the period (RM'000)</t>
  </si>
  <si>
    <t>Income tax refund</t>
  </si>
  <si>
    <t xml:space="preserve">Turnover for this quarter of RM13.7 million is 23% higher than the revenue of RM11.1 million recorded </t>
  </si>
  <si>
    <t xml:space="preserve">For the periods up to and including the year ended 31 July 2012,the Group prepares its financial statements </t>
  </si>
  <si>
    <t xml:space="preserve">in accordance with Financial Reporting standards ("FRS"). The Group has adopted the MFRS Framework </t>
  </si>
  <si>
    <t>issued by the Malaysian Accounting Standard Board ("MASB") with effect from 1 August 2012.This MFRS</t>
  </si>
  <si>
    <t>the International Financial Reporting Standards ("IFRS") Framework issued by the International Accounting</t>
  </si>
  <si>
    <t xml:space="preserve">Standards Board. </t>
  </si>
  <si>
    <t>These interim financial statements are the Group's first MFRS compliant interim finnacial statements and hence</t>
  </si>
  <si>
    <t xml:space="preserve">The interim financial statements are unaudited and have been prepared in accordance with the requirements of </t>
  </si>
  <si>
    <t>("Bursa Securities").</t>
  </si>
  <si>
    <t xml:space="preserve">Malaysian Financial Reporting Standards ("MFRS"), MFRS 134: Interim Financial Reporting and paragraph </t>
  </si>
  <si>
    <t>9.22 and Part A of Appendix 9B of the Listing Requirements of Bursa Malaysia Securities Berhad</t>
  </si>
  <si>
    <t xml:space="preserve">Framework was introduced by the MASB in order to fully converge Malaysia's existing FRS Framework with </t>
  </si>
  <si>
    <t>Effect of transition of MFRS</t>
  </si>
  <si>
    <t>As at 1.8.12, restated</t>
  </si>
  <si>
    <t>As at 1.8.11, restated</t>
  </si>
  <si>
    <t>MRFS 1: First-Time Adoption of MFRS has been applied.Except for certain differences, the requirements</t>
  </si>
  <si>
    <t xml:space="preserve"> under FRS an MFRS are similar. The significant accounting policies adopted in preparing these condensed </t>
  </si>
  <si>
    <t xml:space="preserve">consolidated interim financial statements are consistent with those of the audited financial statements for the </t>
  </si>
  <si>
    <t>year ended 31 July 2012 except as follow:</t>
  </si>
  <si>
    <t>Property, Plant and Equipment</t>
  </si>
  <si>
    <t xml:space="preserve">Except for the leasehold land and buildings of Group which are carried at valuation, all other property, plant </t>
  </si>
  <si>
    <t>and equipment are carried at cost less accumulated depreciation. Upon transition to MFRS, the Group has</t>
  </si>
  <si>
    <t xml:space="preserve">reclassification  from asset revaluation reserve to retained earnings as of 1 August 2011, 31 July 2012 and </t>
  </si>
  <si>
    <t>31 October 2012.</t>
  </si>
  <si>
    <t>Non-</t>
  </si>
  <si>
    <t>controlling</t>
  </si>
  <si>
    <t>exemption and use fair value at the date of transition as deemed cost. Accordingly, the financial impact is a</t>
  </si>
  <si>
    <t>elected to measure all its property, plant and equipment using the cost model under MFRS 116 Property, Plant</t>
  </si>
  <si>
    <t>and Equipment. At the date of transition to MFRS, the Group elected to apply "deemed cost" transition</t>
  </si>
  <si>
    <t>For the quarter under review, revenue has improved by RM2.4 million (21%) to RM13.7 million</t>
  </si>
  <si>
    <t>million in the immediate preceding quarter mainly due to impairments of receivables, inventories and goodwill</t>
  </si>
  <si>
    <t xml:space="preserve">made in the immediate preceding quarter. </t>
  </si>
  <si>
    <t>In view of the economic uncertainty in this region, the Board expects the business enviroment to be</t>
  </si>
  <si>
    <t xml:space="preserve">and the Group has recorded a profit before tax of  RM1.7 million as opposed to the loss of RM0.4 million in </t>
  </si>
  <si>
    <t>in place since last year and the expansion of our retail distribution channels.</t>
  </si>
  <si>
    <t xml:space="preserve">the corresponding quarter last year. This is the result of our new marketing strategies which we have put </t>
  </si>
  <si>
    <t>competitive and challenging.  However the new marketing strategies which the Group has  put in place</t>
  </si>
  <si>
    <t xml:space="preserve">has been effective and has begun to produce positive results. The expansion of our retail stores is also </t>
  </si>
  <si>
    <t>expected to boost our results for this year. This has placed the Group on a stronger footing in this</t>
  </si>
  <si>
    <t xml:space="preserve">competitive retail market. As a result of the above, the Board is confident of producing a better set of </t>
  </si>
  <si>
    <t>results in the current financial year.</t>
  </si>
  <si>
    <t>in the immediate preceding quarter. Profit before tax was RM1.7 million against loss before tax of RM10.4</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</si>
</sst>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47">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42" applyNumberFormat="1" applyFont="1" applyBorder="1" applyAlignment="1">
      <alignment horizontal="center"/>
    </xf>
    <xf numFmtId="179" fontId="1" fillId="0" borderId="0" xfId="0" applyNumberFormat="1" applyFont="1" applyAlignment="1">
      <alignment horizontal="center"/>
    </xf>
    <xf numFmtId="43" fontId="1" fillId="0" borderId="0" xfId="42"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10" xfId="42" applyNumberFormat="1" applyFont="1" applyBorder="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33" borderId="0" xfId="0" applyFont="1" applyFill="1" applyAlignment="1">
      <alignment/>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Border="1" applyAlignment="1">
      <alignment horizontal="center"/>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alignment horizontal="center"/>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quotePrefix="1">
      <alignment horizontal="left"/>
    </xf>
    <xf numFmtId="179" fontId="1" fillId="0" borderId="11" xfId="42" applyNumberFormat="1" applyFont="1" applyBorder="1" applyAlignment="1">
      <alignment/>
    </xf>
    <xf numFmtId="179" fontId="1" fillId="0" borderId="12" xfId="42" applyNumberFormat="1" applyFont="1" applyBorder="1" applyAlignment="1">
      <alignment/>
    </xf>
    <xf numFmtId="179" fontId="1" fillId="0" borderId="13" xfId="42" applyNumberFormat="1" applyFont="1" applyBorder="1" applyAlignment="1">
      <alignment/>
    </xf>
    <xf numFmtId="179" fontId="1" fillId="0" borderId="14" xfId="42" applyNumberFormat="1" applyFont="1" applyFill="1" applyBorder="1" applyAlignment="1">
      <alignment/>
    </xf>
    <xf numFmtId="179" fontId="1" fillId="0" borderId="15" xfId="42" applyNumberFormat="1" applyFont="1" applyBorder="1" applyAlignment="1">
      <alignment/>
    </xf>
    <xf numFmtId="179" fontId="1" fillId="0" borderId="0" xfId="42" applyNumberFormat="1" applyFont="1" applyAlignment="1">
      <alignment horizontal="right"/>
    </xf>
    <xf numFmtId="0" fontId="2" fillId="0" borderId="0" xfId="42" applyNumberFormat="1" applyFont="1" applyAlignment="1">
      <alignment/>
    </xf>
    <xf numFmtId="169" fontId="2" fillId="0" borderId="0" xfId="42" applyNumberFormat="1" applyFont="1" applyAlignment="1">
      <alignment/>
    </xf>
    <xf numFmtId="169" fontId="1" fillId="0" borderId="0" xfId="0" applyNumberFormat="1" applyFont="1" applyAlignment="1">
      <alignment/>
    </xf>
    <xf numFmtId="169" fontId="2" fillId="0" borderId="0" xfId="0" applyNumberFormat="1" applyFont="1" applyAlignment="1">
      <alignment/>
    </xf>
    <xf numFmtId="169"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6" xfId="42" applyNumberFormat="1" applyFont="1" applyFill="1" applyBorder="1" applyAlignment="1">
      <alignment/>
    </xf>
    <xf numFmtId="179" fontId="1" fillId="0" borderId="16"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1" fontId="1" fillId="0" borderId="0" xfId="0" applyNumberFormat="1" applyFont="1" applyFill="1" applyAlignment="1">
      <alignment horizontal="left"/>
    </xf>
    <xf numFmtId="41" fontId="4" fillId="0" borderId="0" xfId="0" applyNumberFormat="1" applyFont="1" applyFill="1" applyAlignment="1">
      <alignment/>
    </xf>
    <xf numFmtId="0" fontId="2" fillId="0" borderId="0" xfId="0" applyFont="1" applyAlignment="1">
      <alignment horizontal="center"/>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7" xfId="0" applyNumberFormat="1" applyFont="1" applyBorder="1" applyAlignment="1">
      <alignment/>
    </xf>
    <xf numFmtId="179" fontId="0" fillId="0" borderId="18"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0" fontId="45" fillId="0" borderId="0" xfId="0" applyFont="1" applyAlignment="1">
      <alignment/>
    </xf>
    <xf numFmtId="179" fontId="45" fillId="0" borderId="0" xfId="42" applyNumberFormat="1" applyFont="1" applyBorder="1" applyAlignment="1">
      <alignment horizontal="right"/>
    </xf>
    <xf numFmtId="179" fontId="45" fillId="0" borderId="0" xfId="42" applyNumberFormat="1" applyFont="1" applyAlignment="1">
      <alignment/>
    </xf>
    <xf numFmtId="179" fontId="45" fillId="0" borderId="19" xfId="42" applyNumberFormat="1" applyFont="1" applyBorder="1" applyAlignment="1">
      <alignment/>
    </xf>
    <xf numFmtId="179" fontId="45" fillId="0" borderId="12" xfId="42" applyNumberFormat="1" applyFont="1" applyBorder="1" applyAlignment="1">
      <alignment/>
    </xf>
    <xf numFmtId="179" fontId="45" fillId="0" borderId="20" xfId="42" applyNumberFormat="1" applyFont="1" applyBorder="1" applyAlignment="1">
      <alignment/>
    </xf>
    <xf numFmtId="179" fontId="45" fillId="0" borderId="14" xfId="42" applyNumberFormat="1" applyFont="1" applyBorder="1" applyAlignment="1">
      <alignment/>
    </xf>
    <xf numFmtId="43" fontId="45" fillId="0" borderId="0" xfId="42" applyFont="1" applyAlignment="1">
      <alignment/>
    </xf>
    <xf numFmtId="0" fontId="46" fillId="0" borderId="0" xfId="0" applyFont="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17" fontId="1" fillId="0" borderId="0" xfId="0" applyNumberFormat="1" applyFont="1" applyAlignment="1">
      <alignment horizontal="left"/>
    </xf>
    <xf numFmtId="2" fontId="1" fillId="0" borderId="0" xfId="0" applyNumberFormat="1" applyFont="1" applyAlignment="1">
      <alignment/>
    </xf>
    <xf numFmtId="3" fontId="1" fillId="0" borderId="0" xfId="0" applyNumberFormat="1" applyFont="1" applyAlignment="1">
      <alignment/>
    </xf>
    <xf numFmtId="0" fontId="1" fillId="0" borderId="16" xfId="0" applyFont="1" applyBorder="1" applyAlignment="1">
      <alignment/>
    </xf>
    <xf numFmtId="179" fontId="1" fillId="0" borderId="12" xfId="42" applyNumberFormat="1" applyFont="1" applyFill="1" applyBorder="1" applyAlignment="1">
      <alignment horizontal="center"/>
    </xf>
    <xf numFmtId="179" fontId="1" fillId="0" borderId="15" xfId="42" applyNumberFormat="1" applyFont="1" applyBorder="1" applyAlignment="1">
      <alignment horizontal="right"/>
    </xf>
    <xf numFmtId="43" fontId="1" fillId="0" borderId="16" xfId="42" applyFont="1" applyFill="1" applyBorder="1" applyAlignment="1">
      <alignment/>
    </xf>
    <xf numFmtId="179" fontId="1" fillId="0" borderId="14" xfId="42" applyNumberFormat="1" applyFont="1" applyBorder="1" applyAlignment="1">
      <alignment horizontal="right"/>
    </xf>
    <xf numFmtId="179" fontId="1" fillId="0" borderId="14"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179" fontId="1" fillId="0" borderId="0" xfId="42" applyNumberFormat="1" applyFont="1" applyFill="1" applyBorder="1" applyAlignment="1">
      <alignment horizontal="right"/>
    </xf>
    <xf numFmtId="179" fontId="1" fillId="0" borderId="14"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5" xfId="42" applyNumberFormat="1" applyFont="1" applyFill="1" applyBorder="1" applyAlignment="1">
      <alignment horizontal="right"/>
    </xf>
    <xf numFmtId="179" fontId="1" fillId="0" borderId="15" xfId="42" applyNumberFormat="1" applyFont="1" applyFill="1" applyBorder="1" applyAlignment="1">
      <alignment/>
    </xf>
    <xf numFmtId="179" fontId="1" fillId="0" borderId="10" xfId="42" applyNumberFormat="1" applyFont="1" applyFill="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0" xfId="0" applyNumberFormat="1" applyFont="1" applyAlignment="1">
      <alignment/>
    </xf>
    <xf numFmtId="179" fontId="1" fillId="0" borderId="12" xfId="42" applyNumberFormat="1" applyFont="1" applyFill="1" applyBorder="1" applyAlignment="1">
      <alignment/>
    </xf>
    <xf numFmtId="179" fontId="1" fillId="0" borderId="21" xfId="42" applyNumberFormat="1" applyFont="1" applyFill="1" applyBorder="1" applyAlignment="1">
      <alignment/>
    </xf>
    <xf numFmtId="179" fontId="1" fillId="0" borderId="22" xfId="42" applyNumberFormat="1" applyFont="1" applyFill="1" applyBorder="1" applyAlignment="1">
      <alignment/>
    </xf>
    <xf numFmtId="41" fontId="1" fillId="0" borderId="10" xfId="0" applyNumberFormat="1" applyFont="1" applyFill="1" applyBorder="1" applyAlignment="1">
      <alignment/>
    </xf>
    <xf numFmtId="41" fontId="1" fillId="0" borderId="0" xfId="0" applyNumberFormat="1" applyFont="1" applyFill="1" applyBorder="1" applyAlignment="1">
      <alignment/>
    </xf>
    <xf numFmtId="43" fontId="1" fillId="0" borderId="0" xfId="0" applyNumberFormat="1" applyFont="1" applyAlignment="1">
      <alignment/>
    </xf>
    <xf numFmtId="41" fontId="1" fillId="0" borderId="12" xfId="0" applyNumberFormat="1" applyFont="1" applyFill="1" applyBorder="1" applyAlignment="1">
      <alignment/>
    </xf>
    <xf numFmtId="43" fontId="1" fillId="0" borderId="12" xfId="0" applyNumberFormat="1" applyFont="1" applyFill="1" applyBorder="1" applyAlignment="1">
      <alignment/>
    </xf>
    <xf numFmtId="179" fontId="1" fillId="0" borderId="0" xfId="0" applyNumberFormat="1" applyFont="1" applyAlignment="1">
      <alignment/>
    </xf>
    <xf numFmtId="41" fontId="1" fillId="0" borderId="11" xfId="0" applyNumberFormat="1" applyFont="1" applyFill="1" applyBorder="1" applyAlignment="1">
      <alignment/>
    </xf>
    <xf numFmtId="41" fontId="2" fillId="0" borderId="13" xfId="0" applyNumberFormat="1" applyFont="1" applyFill="1" applyBorder="1" applyAlignment="1">
      <alignment/>
    </xf>
    <xf numFmtId="41" fontId="2" fillId="0" borderId="0" xfId="0" applyNumberFormat="1" applyFont="1" applyFill="1" applyAlignment="1">
      <alignment/>
    </xf>
    <xf numFmtId="41" fontId="1" fillId="0" borderId="11" xfId="0" applyNumberFormat="1" applyFont="1" applyFill="1" applyBorder="1" applyAlignment="1">
      <alignment/>
    </xf>
    <xf numFmtId="41" fontId="2" fillId="0" borderId="13" xfId="0" applyNumberFormat="1" applyFont="1" applyFill="1" applyBorder="1" applyAlignment="1">
      <alignment/>
    </xf>
    <xf numFmtId="179" fontId="1" fillId="0" borderId="10" xfId="42" applyNumberFormat="1" applyFont="1" applyBorder="1" applyAlignment="1">
      <alignment horizontal="left"/>
    </xf>
    <xf numFmtId="41" fontId="1" fillId="0" borderId="14" xfId="0" applyNumberFormat="1" applyFont="1" applyFill="1" applyBorder="1" applyAlignment="1">
      <alignment horizontal="left"/>
    </xf>
    <xf numFmtId="41" fontId="1" fillId="0" borderId="16" xfId="0" applyNumberFormat="1" applyFont="1" applyFill="1" applyBorder="1" applyAlignment="1">
      <alignment horizontal="center"/>
    </xf>
    <xf numFmtId="41" fontId="1" fillId="0" borderId="0" xfId="0" applyNumberFormat="1" applyFont="1" applyFill="1" applyAlignment="1">
      <alignment horizontal="center"/>
    </xf>
    <xf numFmtId="192" fontId="1" fillId="0" borderId="16" xfId="0" applyNumberFormat="1" applyFont="1" applyFill="1" applyBorder="1" applyAlignment="1">
      <alignment horizontal="center"/>
    </xf>
    <xf numFmtId="179" fontId="1" fillId="0" borderId="23" xfId="42" applyNumberFormat="1" applyFont="1" applyFill="1" applyBorder="1" applyAlignment="1">
      <alignment/>
    </xf>
    <xf numFmtId="0" fontId="1" fillId="0" borderId="0" xfId="0" applyFont="1" applyFill="1" applyBorder="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46" fillId="0" borderId="0" xfId="0" applyFont="1" applyAlignment="1">
      <alignment/>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6" fillId="0" borderId="0" xfId="0" applyFont="1" applyAlignment="1">
      <alignment/>
    </xf>
    <xf numFmtId="0" fontId="1" fillId="0" borderId="0" xfId="0" applyFont="1" applyAlignment="1">
      <alignment horizontal="justify" vertical="top"/>
    </xf>
    <xf numFmtId="16" fontId="1" fillId="0" borderId="0" xfId="0" applyNumberFormat="1" applyFont="1" applyAlignment="1">
      <alignment horizontal="center"/>
    </xf>
    <xf numFmtId="0" fontId="1" fillId="0" borderId="0" xfId="0" applyFont="1" applyAlignment="1">
      <alignment/>
    </xf>
    <xf numFmtId="0" fontId="1"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justify" vertical="top"/>
    </xf>
    <xf numFmtId="0" fontId="1" fillId="0" borderId="0" xfId="0" applyFont="1" applyFill="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38100</xdr:colOff>
      <xdr:row>57</xdr:row>
      <xdr:rowOff>0</xdr:rowOff>
    </xdr:to>
    <xdr:sp fLocksText="0">
      <xdr:nvSpPr>
        <xdr:cNvPr id="1" name="Text Box 1"/>
        <xdr:cNvSpPr txBox="1">
          <a:spLocks noChangeArrowheads="1"/>
        </xdr:cNvSpPr>
      </xdr:nvSpPr>
      <xdr:spPr>
        <a:xfrm>
          <a:off x="9525" y="896302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58</xdr:row>
      <xdr:rowOff>47625</xdr:rowOff>
    </xdr:from>
    <xdr:ext cx="76200" cy="209550"/>
    <xdr:sp fLocksText="0">
      <xdr:nvSpPr>
        <xdr:cNvPr id="2" name="Text Box 2"/>
        <xdr:cNvSpPr txBox="1">
          <a:spLocks noChangeArrowheads="1"/>
        </xdr:cNvSpPr>
      </xdr:nvSpPr>
      <xdr:spPr>
        <a:xfrm>
          <a:off x="3990975" y="9172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95250" cy="28575"/>
    <xdr:sp fLocksText="0">
      <xdr:nvSpPr>
        <xdr:cNvPr id="1" name="Text Box 2"/>
        <xdr:cNvSpPr txBox="1">
          <a:spLocks noChangeArrowheads="1"/>
        </xdr:cNvSpPr>
      </xdr:nvSpPr>
      <xdr:spPr>
        <a:xfrm>
          <a:off x="2943225" y="894397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fLocksText="0">
      <xdr:nvSpPr>
        <xdr:cNvPr id="1" name="Text Box 2"/>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53</xdr:row>
      <xdr:rowOff>47625</xdr:rowOff>
    </xdr:from>
    <xdr:ext cx="76200" cy="200025"/>
    <xdr:sp fLocksText="0">
      <xdr:nvSpPr>
        <xdr:cNvPr id="2" name="Text Box 5"/>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217</xdr:row>
      <xdr:rowOff>0</xdr:rowOff>
    </xdr:from>
    <xdr:to>
      <xdr:col>8</xdr:col>
      <xdr:colOff>333375</xdr:colOff>
      <xdr:row>217</xdr:row>
      <xdr:rowOff>0</xdr:rowOff>
    </xdr:to>
    <xdr:sp>
      <xdr:nvSpPr>
        <xdr:cNvPr id="1" name="Text 18"/>
        <xdr:cNvSpPr txBox="1">
          <a:spLocks noChangeArrowheads="1"/>
        </xdr:cNvSpPr>
      </xdr:nvSpPr>
      <xdr:spPr>
        <a:xfrm>
          <a:off x="314325" y="40624125"/>
          <a:ext cx="5648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217</xdr:row>
      <xdr:rowOff>0</xdr:rowOff>
    </xdr:from>
    <xdr:to>
      <xdr:col>8</xdr:col>
      <xdr:colOff>333375</xdr:colOff>
      <xdr:row>217</xdr:row>
      <xdr:rowOff>0</xdr:rowOff>
    </xdr:to>
    <xdr:sp>
      <xdr:nvSpPr>
        <xdr:cNvPr id="2" name="Text 18"/>
        <xdr:cNvSpPr txBox="1">
          <a:spLocks noChangeArrowheads="1"/>
        </xdr:cNvSpPr>
      </xdr:nvSpPr>
      <xdr:spPr>
        <a:xfrm>
          <a:off x="314325" y="40624125"/>
          <a:ext cx="5648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120" zoomScaleNormal="120" zoomScaleSheetLayoutView="150" zoomScalePageLayoutView="0" workbookViewId="0" topLeftCell="A1">
      <selection activeCell="A2" sqref="A2"/>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5.75">
      <c r="A1" s="48" t="s">
        <v>172</v>
      </c>
    </row>
    <row r="3" ht="12.75">
      <c r="A3" s="3" t="s">
        <v>227</v>
      </c>
    </row>
    <row r="4" ht="12.75">
      <c r="A4" s="3" t="s">
        <v>240</v>
      </c>
    </row>
    <row r="5" ht="12.75">
      <c r="A5" s="3" t="s">
        <v>45</v>
      </c>
    </row>
    <row r="6" ht="12.75">
      <c r="D6" s="2" t="s">
        <v>80</v>
      </c>
    </row>
    <row r="7" spans="2:4" ht="12.75">
      <c r="B7" s="15" t="s">
        <v>46</v>
      </c>
      <c r="D7" s="2" t="s">
        <v>83</v>
      </c>
    </row>
    <row r="8" spans="2:4" ht="12.75">
      <c r="B8" s="15" t="s">
        <v>47</v>
      </c>
      <c r="D8" s="2" t="s">
        <v>48</v>
      </c>
    </row>
    <row r="9" spans="2:4" ht="12.75">
      <c r="B9" s="15" t="s">
        <v>0</v>
      </c>
      <c r="D9" s="2" t="s">
        <v>49</v>
      </c>
    </row>
    <row r="10" spans="2:4" ht="12.75">
      <c r="B10" s="120" t="s">
        <v>237</v>
      </c>
      <c r="D10" s="19" t="s">
        <v>233</v>
      </c>
    </row>
    <row r="11" spans="2:4" ht="12.75">
      <c r="B11" s="15" t="s">
        <v>1</v>
      </c>
      <c r="D11" s="2" t="s">
        <v>1</v>
      </c>
    </row>
    <row r="12" ht="12.75">
      <c r="D12" s="1"/>
    </row>
    <row r="13" spans="1:4" ht="12.75">
      <c r="A13" s="3" t="s">
        <v>116</v>
      </c>
      <c r="D13" s="1"/>
    </row>
    <row r="14" spans="1:4" ht="12.75">
      <c r="A14" s="20" t="s">
        <v>117</v>
      </c>
      <c r="D14" s="1"/>
    </row>
    <row r="15" spans="1:8" s="4" customFormat="1" ht="12.75">
      <c r="A15" s="4" t="s">
        <v>41</v>
      </c>
      <c r="B15" s="4">
        <v>24762</v>
      </c>
      <c r="D15" s="4">
        <v>25046</v>
      </c>
      <c r="F15" s="5"/>
      <c r="H15" s="5"/>
    </row>
    <row r="16" spans="1:8" s="4" customFormat="1" ht="12.75">
      <c r="A16" s="4" t="s">
        <v>164</v>
      </c>
      <c r="B16" s="4">
        <v>129</v>
      </c>
      <c r="D16" s="4">
        <v>130</v>
      </c>
      <c r="F16" s="5"/>
      <c r="H16" s="5"/>
    </row>
    <row r="17" spans="1:8" s="4" customFormat="1" ht="12.75">
      <c r="A17" s="4" t="s">
        <v>89</v>
      </c>
      <c r="B17" s="4">
        <v>2014</v>
      </c>
      <c r="D17" s="4">
        <v>2033</v>
      </c>
      <c r="F17" s="5"/>
      <c r="H17" s="5"/>
    </row>
    <row r="18" spans="1:8" s="4" customFormat="1" ht="12.75" hidden="1">
      <c r="A18" s="4" t="s">
        <v>111</v>
      </c>
      <c r="B18" s="4">
        <v>0</v>
      </c>
      <c r="D18" s="4">
        <v>0</v>
      </c>
      <c r="F18" s="51"/>
      <c r="H18" s="5"/>
    </row>
    <row r="19" spans="1:8" s="4" customFormat="1" ht="12.75">
      <c r="A19" s="20"/>
      <c r="B19" s="58">
        <f>SUM(B15:B18)</f>
        <v>26905</v>
      </c>
      <c r="D19" s="58">
        <f>SUM(D15:D18)</f>
        <v>27209</v>
      </c>
      <c r="F19" s="5"/>
      <c r="H19" s="5"/>
    </row>
    <row r="20" spans="1:8" s="4" customFormat="1" ht="12.75">
      <c r="A20" s="20" t="s">
        <v>43</v>
      </c>
      <c r="F20" s="5"/>
      <c r="H20" s="5"/>
    </row>
    <row r="21" spans="1:8" s="4" customFormat="1" ht="12.75">
      <c r="A21" s="6" t="s">
        <v>42</v>
      </c>
      <c r="B21" s="6">
        <v>42550</v>
      </c>
      <c r="C21" s="6"/>
      <c r="D21" s="6">
        <v>44838</v>
      </c>
      <c r="E21" s="6"/>
      <c r="F21" s="7"/>
      <c r="G21" s="6"/>
      <c r="H21" s="5"/>
    </row>
    <row r="22" spans="1:8" s="4" customFormat="1" ht="12.75">
      <c r="A22" s="6" t="s">
        <v>5</v>
      </c>
      <c r="B22" s="6">
        <v>12923</v>
      </c>
      <c r="C22" s="6"/>
      <c r="D22" s="6">
        <v>13581</v>
      </c>
      <c r="E22" s="6"/>
      <c r="F22" s="7"/>
      <c r="G22" s="6"/>
      <c r="H22" s="5"/>
    </row>
    <row r="23" spans="1:8" s="4" customFormat="1" ht="12.75">
      <c r="A23" s="4" t="s">
        <v>108</v>
      </c>
      <c r="B23" s="6">
        <v>5828</v>
      </c>
      <c r="C23" s="6"/>
      <c r="D23" s="6">
        <v>5469</v>
      </c>
      <c r="E23" s="6"/>
      <c r="F23" s="7"/>
      <c r="G23" s="6"/>
      <c r="H23" s="5"/>
    </row>
    <row r="24" spans="1:8" s="4" customFormat="1" ht="12.75">
      <c r="A24" s="6" t="s">
        <v>82</v>
      </c>
      <c r="B24" s="6">
        <v>866</v>
      </c>
      <c r="C24" s="6"/>
      <c r="D24" s="6">
        <v>1176</v>
      </c>
      <c r="E24" s="6"/>
      <c r="F24" s="7"/>
      <c r="G24" s="6"/>
      <c r="H24" s="5"/>
    </row>
    <row r="25" spans="1:8" s="4" customFormat="1" ht="12.75">
      <c r="A25" s="6" t="s">
        <v>6</v>
      </c>
      <c r="B25" s="6">
        <v>1131</v>
      </c>
      <c r="C25" s="6"/>
      <c r="D25" s="6">
        <v>1853</v>
      </c>
      <c r="E25" s="6"/>
      <c r="F25" s="7"/>
      <c r="G25" s="6"/>
      <c r="H25" s="5"/>
    </row>
    <row r="26" spans="1:8" s="4" customFormat="1" ht="12.75">
      <c r="A26" s="6"/>
      <c r="B26" s="59">
        <f>SUM(B21:B25)</f>
        <v>63298</v>
      </c>
      <c r="C26" s="6"/>
      <c r="D26" s="59">
        <f>SUM(D21:D25)</f>
        <v>66917</v>
      </c>
      <c r="E26" s="6"/>
      <c r="F26" s="7"/>
      <c r="G26" s="6"/>
      <c r="H26" s="5"/>
    </row>
    <row r="27" spans="1:8" s="20" customFormat="1" ht="13.5" thickBot="1">
      <c r="A27" s="69" t="s">
        <v>118</v>
      </c>
      <c r="B27" s="60">
        <f>B19+B26</f>
        <v>90203</v>
      </c>
      <c r="C27" s="6"/>
      <c r="D27" s="60">
        <f>D19+D26</f>
        <v>94126</v>
      </c>
      <c r="E27" s="21"/>
      <c r="F27" s="41"/>
      <c r="G27" s="21"/>
      <c r="H27" s="42"/>
    </row>
    <row r="28" spans="1:8" s="4" customFormat="1" ht="12.75">
      <c r="A28" s="6"/>
      <c r="B28" s="6"/>
      <c r="C28" s="6"/>
      <c r="D28" s="6"/>
      <c r="E28" s="6"/>
      <c r="F28" s="7"/>
      <c r="G28" s="6"/>
      <c r="H28" s="5"/>
    </row>
    <row r="29" spans="1:8" s="4" customFormat="1" ht="12.75">
      <c r="A29" s="64" t="s">
        <v>119</v>
      </c>
      <c r="F29" s="5"/>
      <c r="H29" s="5"/>
    </row>
    <row r="30" spans="1:8" s="4" customFormat="1" ht="12.75">
      <c r="A30" s="65" t="s">
        <v>221</v>
      </c>
      <c r="F30" s="5"/>
      <c r="H30" s="5"/>
    </row>
    <row r="31" spans="1:4" ht="12.75">
      <c r="A31" s="66" t="s">
        <v>38</v>
      </c>
      <c r="B31" s="4">
        <f>Equity!B28</f>
        <v>62500</v>
      </c>
      <c r="D31" s="4">
        <v>62500</v>
      </c>
    </row>
    <row r="32" spans="1:4" ht="12.75">
      <c r="A32" s="66" t="s">
        <v>37</v>
      </c>
      <c r="B32" s="4">
        <f>Equity!C28</f>
        <v>21</v>
      </c>
      <c r="D32" s="4">
        <v>21</v>
      </c>
    </row>
    <row r="33" spans="1:4" ht="12.75">
      <c r="A33" s="66" t="s">
        <v>144</v>
      </c>
      <c r="B33" s="4">
        <f>Equity!D28</f>
        <v>-112</v>
      </c>
      <c r="D33" s="4">
        <v>-110</v>
      </c>
    </row>
    <row r="34" spans="1:4" ht="12.75">
      <c r="A34" s="66" t="s">
        <v>139</v>
      </c>
      <c r="B34" s="4">
        <f>Equity!E28</f>
        <v>-462</v>
      </c>
      <c r="D34" s="4">
        <v>-476</v>
      </c>
    </row>
    <row r="35" spans="1:4" ht="12.75">
      <c r="A35" s="66" t="s">
        <v>216</v>
      </c>
      <c r="B35" s="4">
        <f>Equity!F28</f>
        <v>0</v>
      </c>
      <c r="D35" s="4">
        <v>8574</v>
      </c>
    </row>
    <row r="36" spans="1:4" ht="12.75">
      <c r="A36" s="66" t="s">
        <v>107</v>
      </c>
      <c r="B36" s="61">
        <f>Equity!G28</f>
        <v>-9040</v>
      </c>
      <c r="D36" s="61">
        <v>-19161</v>
      </c>
    </row>
    <row r="37" spans="1:4" ht="12.75">
      <c r="A37" s="67"/>
      <c r="B37" s="59">
        <f>SUM(B31:B36)</f>
        <v>52907</v>
      </c>
      <c r="D37" s="59">
        <f>SUM(D31:D36)</f>
        <v>51348</v>
      </c>
    </row>
    <row r="38" spans="1:4" ht="12.75">
      <c r="A38" s="66" t="s">
        <v>220</v>
      </c>
      <c r="B38" s="61">
        <f>Equity!I28</f>
        <v>-3054</v>
      </c>
      <c r="D38" s="61">
        <v>-3250</v>
      </c>
    </row>
    <row r="39" spans="1:4" ht="12.75">
      <c r="A39" s="67" t="s">
        <v>94</v>
      </c>
      <c r="B39" s="58">
        <f>SUM(B37:B38)</f>
        <v>49853</v>
      </c>
      <c r="D39" s="58">
        <f>SUM(D37:D38)</f>
        <v>48098</v>
      </c>
    </row>
    <row r="40" spans="1:4" ht="12.75">
      <c r="A40" s="67"/>
      <c r="B40" s="6"/>
      <c r="D40" s="6"/>
    </row>
    <row r="41" spans="1:4" ht="12.75">
      <c r="A41" s="67" t="s">
        <v>120</v>
      </c>
      <c r="B41" s="6"/>
      <c r="D41" s="6"/>
    </row>
    <row r="42" spans="1:4" ht="12.75">
      <c r="A42" s="6" t="s">
        <v>95</v>
      </c>
      <c r="B42" s="6">
        <v>2115</v>
      </c>
      <c r="D42" s="6">
        <v>2171</v>
      </c>
    </row>
    <row r="43" spans="1:4" ht="12.75">
      <c r="A43" s="66" t="s">
        <v>39</v>
      </c>
      <c r="B43" s="6">
        <v>3662</v>
      </c>
      <c r="D43" s="6">
        <v>3616</v>
      </c>
    </row>
    <row r="44" spans="1:8" ht="12.75">
      <c r="A44" s="66" t="s">
        <v>222</v>
      </c>
      <c r="B44" s="6">
        <v>250</v>
      </c>
      <c r="D44" s="6">
        <v>250</v>
      </c>
      <c r="H44" s="8"/>
    </row>
    <row r="45" spans="1:4" ht="12.75">
      <c r="A45" s="67"/>
      <c r="B45" s="58">
        <f>SUM(B42:B44)</f>
        <v>6027</v>
      </c>
      <c r="D45" s="58">
        <f>SUM(D42:D44)</f>
        <v>6037</v>
      </c>
    </row>
    <row r="46" spans="1:8" s="4" customFormat="1" ht="12.75">
      <c r="A46" s="68" t="s">
        <v>44</v>
      </c>
      <c r="B46" s="6"/>
      <c r="C46" s="6"/>
      <c r="D46" s="6"/>
      <c r="E46" s="6"/>
      <c r="F46" s="7"/>
      <c r="G46" s="6"/>
      <c r="H46" s="5"/>
    </row>
    <row r="47" spans="1:8" s="4" customFormat="1" ht="12.75">
      <c r="A47" s="6" t="s">
        <v>7</v>
      </c>
      <c r="B47" s="6">
        <v>18736</v>
      </c>
      <c r="C47" s="6"/>
      <c r="D47" s="6">
        <v>21324</v>
      </c>
      <c r="E47" s="6"/>
      <c r="F47" s="7"/>
      <c r="G47" s="6"/>
      <c r="H47" s="5"/>
    </row>
    <row r="48" spans="1:8" s="4" customFormat="1" ht="12.75">
      <c r="A48" s="6" t="s">
        <v>95</v>
      </c>
      <c r="B48" s="6">
        <v>3554</v>
      </c>
      <c r="C48" s="6"/>
      <c r="D48" s="6">
        <v>4040</v>
      </c>
      <c r="E48" s="6"/>
      <c r="F48" s="7"/>
      <c r="G48" s="6"/>
      <c r="H48" s="5"/>
    </row>
    <row r="49" spans="1:8" s="4" customFormat="1" ht="12.75" hidden="1">
      <c r="A49" s="6" t="s">
        <v>91</v>
      </c>
      <c r="B49" s="6">
        <v>0</v>
      </c>
      <c r="C49" s="6"/>
      <c r="D49" s="6">
        <v>0</v>
      </c>
      <c r="E49" s="6"/>
      <c r="F49" s="7"/>
      <c r="G49" s="6"/>
      <c r="H49" s="5"/>
    </row>
    <row r="50" spans="1:8" s="4" customFormat="1" ht="12.75">
      <c r="A50" s="6" t="s">
        <v>222</v>
      </c>
      <c r="B50" s="23">
        <v>12033</v>
      </c>
      <c r="C50" s="6"/>
      <c r="D50" s="23">
        <v>14627</v>
      </c>
      <c r="E50" s="6"/>
      <c r="F50" s="7"/>
      <c r="G50" s="6"/>
      <c r="H50" s="5"/>
    </row>
    <row r="51" spans="1:8" s="4" customFormat="1" ht="12.75">
      <c r="A51" s="6" t="s">
        <v>125</v>
      </c>
      <c r="B51" s="23">
        <v>0</v>
      </c>
      <c r="C51" s="6"/>
      <c r="D51" s="23">
        <v>0</v>
      </c>
      <c r="E51" s="6"/>
      <c r="F51" s="7"/>
      <c r="G51" s="6"/>
      <c r="H51" s="5"/>
    </row>
    <row r="52" spans="1:8" s="4" customFormat="1" ht="12.75">
      <c r="A52" s="6"/>
      <c r="B52" s="58">
        <f>SUM(B47:B51)</f>
        <v>34323</v>
      </c>
      <c r="C52" s="6"/>
      <c r="D52" s="58">
        <f>SUM(D47:D51)</f>
        <v>39991</v>
      </c>
      <c r="E52" s="6"/>
      <c r="F52" s="7"/>
      <c r="G52" s="6"/>
      <c r="H52" s="5"/>
    </row>
    <row r="53" spans="1:8" s="4" customFormat="1" ht="12.75">
      <c r="A53" s="21" t="s">
        <v>124</v>
      </c>
      <c r="B53" s="58">
        <f>B45+B52</f>
        <v>40350</v>
      </c>
      <c r="C53" s="6"/>
      <c r="D53" s="58">
        <f>D45+D52</f>
        <v>46028</v>
      </c>
      <c r="E53" s="6"/>
      <c r="F53" s="7"/>
      <c r="G53" s="6"/>
      <c r="H53" s="5"/>
    </row>
    <row r="54" spans="1:8" s="4" customFormat="1" ht="13.5" thickBot="1">
      <c r="A54" s="69" t="s">
        <v>121</v>
      </c>
      <c r="B54" s="62">
        <f>B53+B39</f>
        <v>90203</v>
      </c>
      <c r="C54" s="6"/>
      <c r="D54" s="62">
        <f>D53+D39</f>
        <v>94126</v>
      </c>
      <c r="E54" s="6"/>
      <c r="F54" s="7"/>
      <c r="G54" s="6"/>
      <c r="H54" s="5"/>
    </row>
    <row r="55" spans="1:4" ht="12.75">
      <c r="A55" s="3"/>
      <c r="B55" s="6"/>
      <c r="D55" s="6"/>
    </row>
    <row r="56" spans="1:4" ht="12.75">
      <c r="A56" s="3"/>
      <c r="B56" s="6"/>
      <c r="D56" s="6"/>
    </row>
    <row r="57" spans="1:9" ht="12.75">
      <c r="A57" s="6" t="s">
        <v>40</v>
      </c>
      <c r="B57" s="121"/>
      <c r="C57" s="36"/>
      <c r="D57" s="6"/>
      <c r="F57" s="9"/>
      <c r="H57" s="10"/>
      <c r="I57" s="11"/>
    </row>
    <row r="58" spans="1:4" ht="12.75" customHeight="1">
      <c r="A58" s="146" t="s">
        <v>207</v>
      </c>
      <c r="B58" s="146"/>
      <c r="C58" s="146"/>
      <c r="D58" s="146"/>
    </row>
    <row r="59" spans="1:4" ht="12.75">
      <c r="A59" s="147" t="s">
        <v>238</v>
      </c>
      <c r="B59" s="147"/>
      <c r="C59" s="147"/>
      <c r="D59" s="147"/>
    </row>
    <row r="60" spans="1:4" ht="12.75">
      <c r="A60" s="148"/>
      <c r="B60" s="148"/>
      <c r="C60" s="148"/>
      <c r="D60" s="148"/>
    </row>
  </sheetData>
  <sheetProtection/>
  <mergeCells count="3">
    <mergeCell ref="A58:D58"/>
    <mergeCell ref="A59:D59"/>
    <mergeCell ref="A60:D60"/>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9"/>
  <sheetViews>
    <sheetView zoomScale="120" zoomScaleNormal="120" zoomScaleSheetLayoutView="100" zoomScalePageLayoutView="0" workbookViewId="0" topLeftCell="A1">
      <selection activeCell="B40" sqref="B40"/>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48" t="s">
        <v>172</v>
      </c>
    </row>
    <row r="3" spans="1:8" ht="12.75">
      <c r="A3" s="151" t="s">
        <v>195</v>
      </c>
      <c r="B3" s="151"/>
      <c r="C3" s="151"/>
      <c r="D3" s="151"/>
      <c r="E3" s="151"/>
      <c r="F3" s="151"/>
      <c r="G3" s="151"/>
      <c r="H3" s="151"/>
    </row>
    <row r="4" ht="12.75">
      <c r="A4" s="3" t="s">
        <v>241</v>
      </c>
    </row>
    <row r="5" spans="1:2" ht="12.75">
      <c r="A5" s="3" t="s">
        <v>45</v>
      </c>
      <c r="B5" s="2"/>
    </row>
    <row r="6" spans="1:2" ht="12.75">
      <c r="A6" s="3"/>
      <c r="B6" s="2"/>
    </row>
    <row r="7" spans="1:8" ht="12.75">
      <c r="A7" s="3"/>
      <c r="B7" s="149" t="s">
        <v>54</v>
      </c>
      <c r="C7" s="149"/>
      <c r="D7" s="149"/>
      <c r="F7" s="149" t="s">
        <v>93</v>
      </c>
      <c r="G7" s="149"/>
      <c r="H7" s="149"/>
    </row>
    <row r="8" spans="3:8" ht="12.75">
      <c r="C8" s="2"/>
      <c r="D8" s="2" t="s">
        <v>51</v>
      </c>
      <c r="E8" s="2"/>
      <c r="G8" s="2"/>
      <c r="H8" s="2" t="s">
        <v>51</v>
      </c>
    </row>
    <row r="9" spans="2:8" ht="12.75">
      <c r="B9" s="2" t="s">
        <v>50</v>
      </c>
      <c r="C9" s="2"/>
      <c r="D9" s="2" t="s">
        <v>52</v>
      </c>
      <c r="E9" s="2"/>
      <c r="F9" s="2" t="s">
        <v>50</v>
      </c>
      <c r="G9" s="2"/>
      <c r="H9" s="2" t="s">
        <v>52</v>
      </c>
    </row>
    <row r="10" spans="2:8" ht="12.75">
      <c r="B10" s="2" t="s">
        <v>0</v>
      </c>
      <c r="C10" s="2"/>
      <c r="D10" s="2" t="s">
        <v>0</v>
      </c>
      <c r="E10" s="2"/>
      <c r="F10" s="2" t="s">
        <v>2</v>
      </c>
      <c r="G10" s="2"/>
      <c r="H10" s="2" t="s">
        <v>0</v>
      </c>
    </row>
    <row r="11" spans="2:8" ht="12.75">
      <c r="B11" s="19" t="str">
        <f>'BS'!B10</f>
        <v>31.10.12</v>
      </c>
      <c r="C11" s="2"/>
      <c r="D11" s="2" t="s">
        <v>256</v>
      </c>
      <c r="E11" s="2"/>
      <c r="F11" s="19" t="str">
        <f>'BS'!B10</f>
        <v>31.10.12</v>
      </c>
      <c r="G11" s="2"/>
      <c r="H11" s="2" t="str">
        <f>D11</f>
        <v>31.10.11</v>
      </c>
    </row>
    <row r="12" spans="2:8" ht="12.75">
      <c r="B12" s="2" t="s">
        <v>1</v>
      </c>
      <c r="D12" s="2" t="s">
        <v>1</v>
      </c>
      <c r="F12" s="2" t="s">
        <v>1</v>
      </c>
      <c r="H12" s="2" t="s">
        <v>1</v>
      </c>
    </row>
    <row r="13" spans="4:8" ht="12.75">
      <c r="D13" s="1"/>
      <c r="H13" s="1"/>
    </row>
    <row r="14" spans="1:10" s="4" customFormat="1" ht="12.75">
      <c r="A14" s="4" t="s">
        <v>3</v>
      </c>
      <c r="B14" s="13">
        <f>F14</f>
        <v>13667</v>
      </c>
      <c r="D14" s="13">
        <f>H14</f>
        <v>11288</v>
      </c>
      <c r="F14" s="13">
        <v>13667</v>
      </c>
      <c r="H14" s="13">
        <v>11288</v>
      </c>
      <c r="J14" s="13"/>
    </row>
    <row r="15" spans="2:10" s="4" customFormat="1" ht="12.75">
      <c r="B15" s="13"/>
      <c r="D15" s="13"/>
      <c r="F15" s="13"/>
      <c r="H15" s="13"/>
      <c r="J15" s="13"/>
    </row>
    <row r="16" spans="1:10" s="4" customFormat="1" ht="12.75">
      <c r="A16" s="4" t="s">
        <v>36</v>
      </c>
      <c r="B16" s="13">
        <f>F16</f>
        <v>-12017</v>
      </c>
      <c r="D16" s="13">
        <f>H16</f>
        <v>-11595</v>
      </c>
      <c r="F16" s="13">
        <v>-12017</v>
      </c>
      <c r="H16" s="13">
        <v>-11595</v>
      </c>
      <c r="J16" s="13"/>
    </row>
    <row r="17" spans="2:10" s="4" customFormat="1" ht="12.75">
      <c r="B17" s="13"/>
      <c r="D17" s="13"/>
      <c r="F17" s="13"/>
      <c r="H17" s="13"/>
      <c r="J17" s="13"/>
    </row>
    <row r="18" spans="1:10" s="4" customFormat="1" ht="12.75">
      <c r="A18" s="4" t="s">
        <v>66</v>
      </c>
      <c r="B18" s="13">
        <v>0</v>
      </c>
      <c r="D18" s="13">
        <f>H18</f>
        <v>0</v>
      </c>
      <c r="F18" s="13">
        <v>0</v>
      </c>
      <c r="H18" s="13">
        <v>0</v>
      </c>
      <c r="J18" s="13"/>
    </row>
    <row r="19" spans="2:10" s="4" customFormat="1" ht="12.75">
      <c r="B19" s="13"/>
      <c r="D19" s="13"/>
      <c r="F19" s="13"/>
      <c r="H19" s="13"/>
      <c r="J19" s="13"/>
    </row>
    <row r="20" spans="1:10" s="4" customFormat="1" ht="12.75">
      <c r="A20" s="4" t="s">
        <v>35</v>
      </c>
      <c r="B20" s="61">
        <f>F20</f>
        <v>312</v>
      </c>
      <c r="D20" s="61">
        <f>H20</f>
        <v>182</v>
      </c>
      <c r="F20" s="61">
        <v>312</v>
      </c>
      <c r="H20" s="61">
        <v>182</v>
      </c>
      <c r="J20" s="13"/>
    </row>
    <row r="21" spans="2:10" s="4" customFormat="1" ht="12.75">
      <c r="B21" s="34"/>
      <c r="D21" s="34"/>
      <c r="F21" s="34"/>
      <c r="H21" s="34"/>
      <c r="J21" s="34"/>
    </row>
    <row r="22" spans="1:10" s="4" customFormat="1" ht="12.75">
      <c r="A22" s="4" t="s">
        <v>126</v>
      </c>
      <c r="B22" s="22">
        <f>+SUM(B14:B20)</f>
        <v>1962</v>
      </c>
      <c r="D22" s="22">
        <f>+SUM(D14:D20)</f>
        <v>-125</v>
      </c>
      <c r="F22" s="22">
        <f>SUM(F14:F20)</f>
        <v>1962</v>
      </c>
      <c r="H22" s="22">
        <f>+SUM(H14:H20)</f>
        <v>-125</v>
      </c>
      <c r="J22" s="22"/>
    </row>
    <row r="23" spans="2:10" s="4" customFormat="1" ht="12.75">
      <c r="B23" s="13"/>
      <c r="D23" s="13"/>
      <c r="F23" s="13"/>
      <c r="H23" s="13"/>
      <c r="J23" s="13"/>
    </row>
    <row r="24" spans="1:10" s="4" customFormat="1" ht="12.75">
      <c r="A24" s="4" t="s">
        <v>34</v>
      </c>
      <c r="B24" s="61">
        <f>F24</f>
        <v>-219</v>
      </c>
      <c r="D24" s="61">
        <f>H24</f>
        <v>-317</v>
      </c>
      <c r="F24" s="61">
        <v>-219</v>
      </c>
      <c r="H24" s="61">
        <v>-317</v>
      </c>
      <c r="J24" s="22"/>
    </row>
    <row r="25" spans="2:10" s="4" customFormat="1" ht="12.75">
      <c r="B25" s="34"/>
      <c r="D25" s="34"/>
      <c r="F25" s="34"/>
      <c r="H25" s="34"/>
      <c r="J25" s="34"/>
    </row>
    <row r="26" spans="1:10" s="4" customFormat="1" ht="12.75">
      <c r="A26" s="4" t="s">
        <v>231</v>
      </c>
      <c r="B26" s="34">
        <f>SUM(B22:B25)</f>
        <v>1743</v>
      </c>
      <c r="D26" s="34">
        <f>SUM(D22:D25)</f>
        <v>-442</v>
      </c>
      <c r="F26" s="34">
        <f>SUM(F22:F25)</f>
        <v>1743</v>
      </c>
      <c r="H26" s="34">
        <f>SUM(H22:H25)</f>
        <v>-442</v>
      </c>
      <c r="J26" s="34"/>
    </row>
    <row r="27" spans="2:10" s="4" customFormat="1" ht="12.75">
      <c r="B27" s="13"/>
      <c r="D27" s="13"/>
      <c r="F27" s="13"/>
      <c r="H27" s="13"/>
      <c r="J27" s="22"/>
    </row>
    <row r="28" spans="1:10" s="4" customFormat="1" ht="12.75">
      <c r="A28" s="4" t="s">
        <v>4</v>
      </c>
      <c r="B28" s="13">
        <f>F28</f>
        <v>0</v>
      </c>
      <c r="D28" s="13">
        <f>H28</f>
        <v>-212</v>
      </c>
      <c r="F28" s="13">
        <v>0</v>
      </c>
      <c r="H28" s="13">
        <v>-212</v>
      </c>
      <c r="J28" s="22"/>
    </row>
    <row r="29" spans="2:10" s="4" customFormat="1" ht="12.75">
      <c r="B29" s="106"/>
      <c r="D29" s="106"/>
      <c r="F29" s="106"/>
      <c r="H29" s="106"/>
      <c r="J29" s="34"/>
    </row>
    <row r="30" spans="1:10" s="4" customFormat="1" ht="12.75">
      <c r="A30" s="1" t="s">
        <v>127</v>
      </c>
      <c r="B30" s="61">
        <f>SUM(B26:B29)</f>
        <v>1743</v>
      </c>
      <c r="C30" s="6"/>
      <c r="D30" s="61">
        <f>SUM(D26:D29)</f>
        <v>-654</v>
      </c>
      <c r="E30" s="6"/>
      <c r="F30" s="61">
        <f>SUM(F26:F29)</f>
        <v>1743</v>
      </c>
      <c r="G30" s="6"/>
      <c r="H30" s="61">
        <f>SUM(H26:H29)</f>
        <v>-654</v>
      </c>
      <c r="J30" s="23"/>
    </row>
    <row r="31" spans="1:10" s="4" customFormat="1" ht="12.75">
      <c r="A31" s="1"/>
      <c r="B31" s="23"/>
      <c r="C31" s="6"/>
      <c r="D31" s="23"/>
      <c r="E31" s="6"/>
      <c r="F31" s="23"/>
      <c r="G31" s="6"/>
      <c r="H31" s="23"/>
      <c r="J31" s="23"/>
    </row>
    <row r="32" spans="1:28" s="79" customFormat="1" ht="12.75">
      <c r="A32" s="88" t="s">
        <v>197</v>
      </c>
      <c r="B32" s="73"/>
      <c r="C32" s="63"/>
      <c r="D32" s="23"/>
      <c r="E32" s="63"/>
      <c r="F32" s="114"/>
      <c r="G32" s="63"/>
      <c r="H32" s="73"/>
      <c r="I32" s="80"/>
      <c r="K32" s="80"/>
      <c r="O32" s="90"/>
      <c r="P32" s="90"/>
      <c r="Q32" s="90"/>
      <c r="R32" s="90"/>
      <c r="S32" s="90"/>
      <c r="T32" s="90"/>
      <c r="U32" s="81"/>
      <c r="Z32" s="89"/>
      <c r="AA32" s="89"/>
      <c r="AB32" s="89"/>
    </row>
    <row r="33" spans="1:28" s="79" customFormat="1" ht="12.75">
      <c r="A33" s="88" t="s">
        <v>235</v>
      </c>
      <c r="B33" s="73"/>
      <c r="C33" s="73"/>
      <c r="D33" s="23"/>
      <c r="E33" s="73"/>
      <c r="F33" s="114"/>
      <c r="G33" s="73"/>
      <c r="H33" s="73"/>
      <c r="I33" s="80"/>
      <c r="K33" s="80"/>
      <c r="O33" s="90"/>
      <c r="P33" s="90"/>
      <c r="Q33" s="90"/>
      <c r="R33" s="90"/>
      <c r="S33" s="90"/>
      <c r="T33" s="90"/>
      <c r="U33" s="81"/>
      <c r="Z33" s="89"/>
      <c r="AA33" s="89"/>
      <c r="AB33" s="89"/>
    </row>
    <row r="34" spans="1:28" s="79" customFormat="1" ht="12.75">
      <c r="A34" s="88" t="s">
        <v>236</v>
      </c>
      <c r="B34" s="73">
        <f>F34</f>
        <v>0</v>
      </c>
      <c r="C34" s="73"/>
      <c r="D34" s="23">
        <f>H34</f>
        <v>0</v>
      </c>
      <c r="E34" s="73"/>
      <c r="F34" s="114">
        <v>0</v>
      </c>
      <c r="G34" s="73"/>
      <c r="H34" s="73">
        <v>0</v>
      </c>
      <c r="I34" s="80"/>
      <c r="K34" s="80"/>
      <c r="O34" s="90"/>
      <c r="P34" s="90"/>
      <c r="Q34" s="90"/>
      <c r="R34" s="90"/>
      <c r="S34" s="90"/>
      <c r="T34" s="90"/>
      <c r="U34" s="81"/>
      <c r="Z34" s="89"/>
      <c r="AA34" s="89"/>
      <c r="AB34" s="89"/>
    </row>
    <row r="35" spans="1:28" s="79" customFormat="1" ht="12.75">
      <c r="A35" s="88"/>
      <c r="B35" s="109"/>
      <c r="C35" s="73"/>
      <c r="D35" s="109"/>
      <c r="E35" s="73"/>
      <c r="F35" s="115"/>
      <c r="G35" s="73"/>
      <c r="H35" s="109"/>
      <c r="O35" s="91"/>
      <c r="P35" s="92"/>
      <c r="Q35" s="92"/>
      <c r="R35" s="92">
        <f>F62</f>
        <v>0</v>
      </c>
      <c r="S35" s="92">
        <f>SUM(O35:R35)</f>
        <v>0</v>
      </c>
      <c r="T35" s="92">
        <f>F63</f>
        <v>0</v>
      </c>
      <c r="U35" s="82">
        <f>S35+T35</f>
        <v>0</v>
      </c>
      <c r="Z35" s="89"/>
      <c r="AA35" s="89"/>
      <c r="AB35" s="89"/>
    </row>
    <row r="36" spans="1:28" s="79" customFormat="1" ht="12.75">
      <c r="A36" s="88" t="s">
        <v>198</v>
      </c>
      <c r="B36" s="63"/>
      <c r="C36" s="63"/>
      <c r="D36" s="63"/>
      <c r="E36" s="63"/>
      <c r="F36" s="116"/>
      <c r="G36" s="63"/>
      <c r="H36" s="63"/>
      <c r="O36" s="93"/>
      <c r="P36" s="94"/>
      <c r="Q36" s="94">
        <f>-2632</f>
        <v>-2632</v>
      </c>
      <c r="R36" s="94"/>
      <c r="S36" s="94">
        <f>SUM(O36:R36)</f>
        <v>-2632</v>
      </c>
      <c r="T36" s="94">
        <v>-1751</v>
      </c>
      <c r="U36" s="83">
        <f>S36+T36</f>
        <v>-4383</v>
      </c>
      <c r="W36" s="95">
        <f>T36/U36</f>
        <v>0.39949806068902577</v>
      </c>
      <c r="Z36" s="89"/>
      <c r="AA36" s="89"/>
      <c r="AB36" s="89"/>
    </row>
    <row r="37" spans="1:28" s="79" customFormat="1" ht="13.5" thickBot="1">
      <c r="A37" s="88" t="s">
        <v>199</v>
      </c>
      <c r="B37" s="107">
        <f>B30+B34</f>
        <v>1743</v>
      </c>
      <c r="C37" s="63"/>
      <c r="D37" s="107">
        <f>D30+D34</f>
        <v>-654</v>
      </c>
      <c r="E37" s="63"/>
      <c r="F37" s="117">
        <f>F30+F34</f>
        <v>1743</v>
      </c>
      <c r="G37" s="63"/>
      <c r="H37" s="107">
        <f>H30+H34</f>
        <v>-654</v>
      </c>
      <c r="O37" s="81">
        <f>SUM(O35:O36)</f>
        <v>0</v>
      </c>
      <c r="P37" s="81">
        <f aca="true" t="shared" si="0" ref="P37:U37">SUM(P35:P36)</f>
        <v>0</v>
      </c>
      <c r="Q37" s="81">
        <f t="shared" si="0"/>
        <v>-2632</v>
      </c>
      <c r="R37" s="81">
        <f t="shared" si="0"/>
        <v>0</v>
      </c>
      <c r="S37" s="81">
        <f t="shared" si="0"/>
        <v>-2632</v>
      </c>
      <c r="T37" s="81">
        <f t="shared" si="0"/>
        <v>-1751</v>
      </c>
      <c r="U37" s="81">
        <f t="shared" si="0"/>
        <v>-4383</v>
      </c>
      <c r="Z37" s="89"/>
      <c r="AA37" s="89"/>
      <c r="AB37" s="89"/>
    </row>
    <row r="38" spans="2:10" s="4" customFormat="1" ht="12.75">
      <c r="B38" s="13"/>
      <c r="D38" s="13"/>
      <c r="F38" s="13"/>
      <c r="H38" s="13"/>
      <c r="J38" s="13"/>
    </row>
    <row r="39" spans="1:8" s="13" customFormat="1" ht="12.75">
      <c r="A39" s="14" t="s">
        <v>217</v>
      </c>
      <c r="B39" s="34"/>
      <c r="D39" s="34"/>
      <c r="F39" s="34"/>
      <c r="H39" s="34"/>
    </row>
    <row r="40" spans="1:8" s="13" customFormat="1" ht="12.75">
      <c r="A40" s="14" t="s">
        <v>200</v>
      </c>
      <c r="B40" s="73">
        <f>B42-B41</f>
        <v>1547</v>
      </c>
      <c r="D40" s="13">
        <f>H40</f>
        <v>-571</v>
      </c>
      <c r="F40" s="34">
        <f>F42-F41</f>
        <v>1547</v>
      </c>
      <c r="H40" s="34">
        <v>-571</v>
      </c>
    </row>
    <row r="41" spans="1:8" s="13" customFormat="1" ht="12.75">
      <c r="A41" s="14" t="s">
        <v>201</v>
      </c>
      <c r="B41" s="109">
        <f>F41</f>
        <v>196</v>
      </c>
      <c r="D41" s="61">
        <f>H41</f>
        <v>-83</v>
      </c>
      <c r="F41" s="61">
        <v>196</v>
      </c>
      <c r="H41" s="61">
        <v>-83</v>
      </c>
    </row>
    <row r="42" spans="1:8" s="13" customFormat="1" ht="13.5" thickBot="1">
      <c r="A42" s="1" t="s">
        <v>127</v>
      </c>
      <c r="B42" s="71">
        <f>B30</f>
        <v>1743</v>
      </c>
      <c r="C42" s="23"/>
      <c r="D42" s="71">
        <f>SUM(D40:D41)</f>
        <v>-654</v>
      </c>
      <c r="E42" s="23"/>
      <c r="F42" s="71">
        <f>F30</f>
        <v>1743</v>
      </c>
      <c r="G42" s="23"/>
      <c r="H42" s="71">
        <f>SUM(H40:H41)</f>
        <v>-654</v>
      </c>
    </row>
    <row r="43" spans="1:29" s="79" customFormat="1" ht="13.5" thickTop="1">
      <c r="A43" s="96"/>
      <c r="B43" s="73"/>
      <c r="C43" s="73"/>
      <c r="D43" s="73"/>
      <c r="E43" s="73"/>
      <c r="F43" s="114"/>
      <c r="G43" s="73"/>
      <c r="H43" s="73" t="s">
        <v>151</v>
      </c>
      <c r="Y43" s="84"/>
      <c r="Z43" s="89"/>
      <c r="AA43" s="89"/>
      <c r="AB43" s="89"/>
      <c r="AC43" s="84"/>
    </row>
    <row r="44" spans="1:29" s="79" customFormat="1" ht="12.75">
      <c r="A44" s="1" t="s">
        <v>202</v>
      </c>
      <c r="B44" s="4"/>
      <c r="C44" s="4"/>
      <c r="D44" s="4"/>
      <c r="E44" s="4"/>
      <c r="F44" s="13"/>
      <c r="G44" s="4"/>
      <c r="H44" s="4"/>
      <c r="J44" s="97"/>
      <c r="Y44" s="84"/>
      <c r="Z44" s="6"/>
      <c r="AA44" s="6"/>
      <c r="AB44" s="6"/>
      <c r="AC44" s="84"/>
    </row>
    <row r="45" spans="1:29" s="79" customFormat="1" ht="12.75">
      <c r="A45" s="14" t="s">
        <v>200</v>
      </c>
      <c r="B45" s="73">
        <f>B47-B46</f>
        <v>1547</v>
      </c>
      <c r="C45" s="4"/>
      <c r="D45" s="13">
        <f>H45</f>
        <v>-571</v>
      </c>
      <c r="E45" s="4"/>
      <c r="F45" s="13">
        <f>F40</f>
        <v>1547</v>
      </c>
      <c r="G45" s="4"/>
      <c r="H45" s="4">
        <v>-571</v>
      </c>
      <c r="J45" s="98"/>
      <c r="Y45" s="84"/>
      <c r="Z45" s="6"/>
      <c r="AA45" s="6"/>
      <c r="AB45" s="6"/>
      <c r="AC45" s="84"/>
    </row>
    <row r="46" spans="1:29" s="85" customFormat="1" ht="12.75">
      <c r="A46" s="14" t="s">
        <v>204</v>
      </c>
      <c r="B46" s="109">
        <f>B41</f>
        <v>196</v>
      </c>
      <c r="C46" s="13"/>
      <c r="D46" s="61">
        <f>H46</f>
        <v>-83</v>
      </c>
      <c r="E46" s="13"/>
      <c r="F46" s="61">
        <f>F41</f>
        <v>196</v>
      </c>
      <c r="G46" s="13"/>
      <c r="H46" s="61">
        <v>-83</v>
      </c>
      <c r="J46" s="99"/>
      <c r="X46" s="86"/>
      <c r="Y46" s="87"/>
      <c r="Z46" s="23"/>
      <c r="AA46" s="23"/>
      <c r="AB46" s="23"/>
      <c r="AC46" s="87"/>
    </row>
    <row r="47" spans="1:29" s="79" customFormat="1" ht="13.5" thickBot="1">
      <c r="A47" s="1" t="s">
        <v>203</v>
      </c>
      <c r="B47" s="62">
        <f>B37</f>
        <v>1743</v>
      </c>
      <c r="C47" s="4"/>
      <c r="D47" s="62">
        <f>SUM(D45:D46)</f>
        <v>-654</v>
      </c>
      <c r="E47" s="4"/>
      <c r="F47" s="118">
        <f>SUM(F45:F46)</f>
        <v>1743</v>
      </c>
      <c r="G47" s="4"/>
      <c r="H47" s="62">
        <f>SUM(H45:H46)</f>
        <v>-654</v>
      </c>
      <c r="J47" s="98"/>
      <c r="Y47" s="84"/>
      <c r="Z47" s="6"/>
      <c r="AA47" s="6"/>
      <c r="AB47" s="6"/>
      <c r="AC47" s="84"/>
    </row>
    <row r="48" spans="1:9" s="13" customFormat="1" ht="12.75">
      <c r="A48" s="14"/>
      <c r="D48" s="34"/>
      <c r="F48" s="34"/>
      <c r="H48" s="34"/>
      <c r="I48" s="34"/>
    </row>
    <row r="49" s="4" customFormat="1" ht="15">
      <c r="A49" s="17" t="s">
        <v>205</v>
      </c>
    </row>
    <row r="50" spans="1:10" s="4" customFormat="1" ht="15.75" thickBot="1">
      <c r="A50" s="17" t="s">
        <v>206</v>
      </c>
      <c r="B50" s="108">
        <f>'Notes '!F224</f>
        <v>1.2405773857257418</v>
      </c>
      <c r="C50" s="13"/>
      <c r="D50" s="108">
        <f>+D40/1247.99</f>
        <v>-0.4575357174336333</v>
      </c>
      <c r="E50" s="13"/>
      <c r="F50" s="108">
        <f>'Notes '!H224</f>
        <v>1.2405773857257418</v>
      </c>
      <c r="H50" s="108">
        <f>+H40/1247</f>
        <v>-0.4578989574979952</v>
      </c>
      <c r="J50" s="35"/>
    </row>
    <row r="51" spans="1:10" s="4" customFormat="1" ht="13.5" thickTop="1">
      <c r="A51" s="1"/>
      <c r="B51" s="35"/>
      <c r="C51" s="13"/>
      <c r="D51" s="35"/>
      <c r="E51" s="13"/>
      <c r="F51" s="35"/>
      <c r="H51" s="35"/>
      <c r="J51" s="35"/>
    </row>
    <row r="52" spans="1:10" s="4" customFormat="1" ht="12.75">
      <c r="A52" s="1"/>
      <c r="B52" s="35"/>
      <c r="C52" s="13"/>
      <c r="D52" s="35"/>
      <c r="E52" s="13"/>
      <c r="F52" s="35"/>
      <c r="H52" s="35"/>
      <c r="J52" s="35"/>
    </row>
    <row r="53" spans="1:8" ht="12.75">
      <c r="A53" s="4" t="s">
        <v>40</v>
      </c>
      <c r="D53" s="5"/>
      <c r="H53" s="5"/>
    </row>
    <row r="54" spans="1:8" ht="12.75">
      <c r="A54" s="150" t="s">
        <v>208</v>
      </c>
      <c r="B54" s="148"/>
      <c r="C54" s="148"/>
      <c r="D54" s="148"/>
      <c r="E54" s="148"/>
      <c r="F54" s="148"/>
      <c r="G54" s="148"/>
      <c r="H54" s="148"/>
    </row>
    <row r="55" spans="1:8" ht="12.75">
      <c r="A55" s="150" t="s">
        <v>239</v>
      </c>
      <c r="B55" s="148"/>
      <c r="C55" s="148"/>
      <c r="D55" s="148"/>
      <c r="E55" s="148"/>
      <c r="F55" s="148"/>
      <c r="G55" s="148"/>
      <c r="H55" s="148"/>
    </row>
    <row r="56" spans="1:8" ht="12.75">
      <c r="A56" s="148"/>
      <c r="B56" s="148"/>
      <c r="C56" s="148"/>
      <c r="D56" s="148"/>
      <c r="E56" s="148"/>
      <c r="F56" s="148"/>
      <c r="G56" s="148"/>
      <c r="H56" s="148"/>
    </row>
    <row r="57" spans="4:8" ht="12.75">
      <c r="D57" s="73"/>
      <c r="E57" s="36"/>
      <c r="F57" s="74"/>
      <c r="G57" s="36"/>
      <c r="H57" s="73"/>
    </row>
    <row r="58" spans="4:8" ht="12.75">
      <c r="D58" s="5"/>
      <c r="H58" s="5"/>
    </row>
    <row r="59" spans="4:8" ht="12.75">
      <c r="D59" s="5"/>
      <c r="H59" s="5"/>
    </row>
  </sheetData>
  <sheetProtection/>
  <mergeCells count="6">
    <mergeCell ref="F7:H7"/>
    <mergeCell ref="B7:D7"/>
    <mergeCell ref="A54:H54"/>
    <mergeCell ref="A55:H55"/>
    <mergeCell ref="A56:H56"/>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53"/>
  <sheetViews>
    <sheetView zoomScale="120" zoomScaleNormal="120" zoomScalePageLayoutView="0" workbookViewId="0" topLeftCell="A1">
      <pane xSplit="1" ySplit="12" topLeftCell="B13" activePane="bottomRight" state="frozen"/>
      <selection pane="topLeft" activeCell="A1" sqref="A1"/>
      <selection pane="topRight" activeCell="B1" sqref="B1"/>
      <selection pane="bottomLeft" activeCell="A14" sqref="A14"/>
      <selection pane="bottomRight" activeCell="I2" sqref="I2"/>
    </sheetView>
  </sheetViews>
  <sheetFormatPr defaultColWidth="9.140625" defaultRowHeight="12.75"/>
  <cols>
    <col min="1" max="1" width="21.140625" style="1" customWidth="1"/>
    <col min="2" max="6" width="8.7109375" style="4" customWidth="1"/>
    <col min="7" max="7" width="9.8515625" style="4" customWidth="1"/>
    <col min="8" max="10" width="8.7109375" style="4" customWidth="1"/>
    <col min="11" max="16384" width="9.140625" style="1" customWidth="1"/>
  </cols>
  <sheetData>
    <row r="1" spans="1:12" ht="15.75">
      <c r="A1" s="48" t="s">
        <v>172</v>
      </c>
      <c r="B1" s="1"/>
      <c r="C1" s="1"/>
      <c r="D1" s="1"/>
      <c r="E1" s="1"/>
      <c r="F1" s="1"/>
      <c r="G1" s="2"/>
      <c r="H1" s="2"/>
      <c r="I1" s="1"/>
      <c r="J1" s="2"/>
      <c r="L1" s="2"/>
    </row>
    <row r="3" ht="12.75">
      <c r="A3" s="3" t="s">
        <v>8</v>
      </c>
    </row>
    <row r="4" ht="12.75">
      <c r="A4" s="3" t="str">
        <f>'IS'!A4</f>
        <v>FOR THE FIRST QUARTER ENDED 31 OCTOBER 2012</v>
      </c>
    </row>
    <row r="5" ht="12.75">
      <c r="A5" s="3" t="s">
        <v>45</v>
      </c>
    </row>
    <row r="6" ht="12.75">
      <c r="A6" s="3"/>
    </row>
    <row r="7" spans="1:9" ht="12.75">
      <c r="A7" s="3"/>
      <c r="I7" s="5" t="s">
        <v>283</v>
      </c>
    </row>
    <row r="8" spans="2:10" ht="12.75">
      <c r="B8" s="152" t="s">
        <v>215</v>
      </c>
      <c r="C8" s="152"/>
      <c r="D8" s="152"/>
      <c r="E8" s="152"/>
      <c r="F8" s="152"/>
      <c r="G8" s="152"/>
      <c r="H8" s="152"/>
      <c r="I8" s="22" t="s">
        <v>284</v>
      </c>
      <c r="J8" s="5" t="s">
        <v>149</v>
      </c>
    </row>
    <row r="9" spans="3:10" ht="12.75">
      <c r="C9" s="152" t="s">
        <v>214</v>
      </c>
      <c r="D9" s="152"/>
      <c r="E9" s="152"/>
      <c r="F9" s="152"/>
      <c r="G9" s="22" t="s">
        <v>109</v>
      </c>
      <c r="H9" s="22"/>
      <c r="I9" s="5" t="s">
        <v>223</v>
      </c>
      <c r="J9" s="5" t="s">
        <v>150</v>
      </c>
    </row>
    <row r="10" spans="2:8" ht="12.75">
      <c r="B10" s="5" t="s">
        <v>9</v>
      </c>
      <c r="C10" s="5" t="s">
        <v>9</v>
      </c>
      <c r="D10" s="5" t="s">
        <v>145</v>
      </c>
      <c r="E10" s="5" t="s">
        <v>137</v>
      </c>
      <c r="F10" s="5" t="s">
        <v>213</v>
      </c>
      <c r="G10" s="5" t="s">
        <v>11</v>
      </c>
      <c r="H10" s="5"/>
    </row>
    <row r="11" spans="2:10" ht="12.75">
      <c r="B11" s="5" t="s">
        <v>10</v>
      </c>
      <c r="C11" s="5" t="s">
        <v>53</v>
      </c>
      <c r="D11" s="5" t="s">
        <v>146</v>
      </c>
      <c r="E11" s="5" t="s">
        <v>138</v>
      </c>
      <c r="F11" s="5" t="s">
        <v>138</v>
      </c>
      <c r="G11" s="5" t="s">
        <v>12</v>
      </c>
      <c r="H11" s="5" t="s">
        <v>13</v>
      </c>
      <c r="J11" s="5"/>
    </row>
    <row r="12" spans="2:10" ht="12.75">
      <c r="B12" s="5" t="s">
        <v>1</v>
      </c>
      <c r="C12" s="5" t="s">
        <v>1</v>
      </c>
      <c r="D12" s="5" t="s">
        <v>1</v>
      </c>
      <c r="E12" s="5" t="s">
        <v>1</v>
      </c>
      <c r="F12" s="5" t="s">
        <v>1</v>
      </c>
      <c r="G12" s="5" t="s">
        <v>1</v>
      </c>
      <c r="H12" s="5" t="s">
        <v>1</v>
      </c>
      <c r="I12" s="22" t="s">
        <v>1</v>
      </c>
      <c r="J12" s="5" t="s">
        <v>1</v>
      </c>
    </row>
    <row r="13" ht="12.75">
      <c r="B13" s="5"/>
    </row>
    <row r="14" ht="12.75">
      <c r="A14" s="1" t="s">
        <v>242</v>
      </c>
    </row>
    <row r="15" ht="12.75">
      <c r="A15" s="40" t="str">
        <f>'BS'!B10</f>
        <v>31.10.12</v>
      </c>
    </row>
    <row r="16" ht="12.75">
      <c r="A16" s="39"/>
    </row>
    <row r="17" spans="1:10" ht="12.75">
      <c r="A17" s="1" t="s">
        <v>243</v>
      </c>
      <c r="B17" s="63">
        <f>'BS'!D31</f>
        <v>62500</v>
      </c>
      <c r="C17" s="4">
        <f>'BS'!D32</f>
        <v>21</v>
      </c>
      <c r="D17" s="4">
        <f>'BS'!D33</f>
        <v>-110</v>
      </c>
      <c r="E17" s="4">
        <f>'BS'!D34</f>
        <v>-476</v>
      </c>
      <c r="F17" s="4">
        <f>'BS'!D35</f>
        <v>8574</v>
      </c>
      <c r="G17" s="4">
        <f>'BS'!D36</f>
        <v>-19161</v>
      </c>
      <c r="H17" s="4">
        <f>SUM(B17:G17)</f>
        <v>51348</v>
      </c>
      <c r="I17" s="4">
        <f>'BS'!D38</f>
        <v>-3250</v>
      </c>
      <c r="J17" s="4">
        <f>SUM(H17:I17)</f>
        <v>48098</v>
      </c>
    </row>
    <row r="18" ht="12.75">
      <c r="B18" s="63"/>
    </row>
    <row r="19" spans="1:10" ht="12.75">
      <c r="A19" s="1" t="s">
        <v>271</v>
      </c>
      <c r="B19" s="109">
        <v>0</v>
      </c>
      <c r="C19" s="110">
        <v>0</v>
      </c>
      <c r="D19" s="110">
        <v>0</v>
      </c>
      <c r="E19" s="110">
        <v>0</v>
      </c>
      <c r="F19" s="110">
        <f>-F17</f>
        <v>-8574</v>
      </c>
      <c r="G19" s="110">
        <f>-F19</f>
        <v>8574</v>
      </c>
      <c r="H19" s="110">
        <f>SUM(B19:G19)</f>
        <v>0</v>
      </c>
      <c r="I19" s="110">
        <v>0</v>
      </c>
      <c r="J19" s="110">
        <f>SUM(H19:I19)</f>
        <v>0</v>
      </c>
    </row>
    <row r="20" spans="2:10" ht="12.75">
      <c r="B20" s="73"/>
      <c r="C20" s="6"/>
      <c r="D20" s="6"/>
      <c r="E20" s="6"/>
      <c r="F20" s="6"/>
      <c r="G20" s="6"/>
      <c r="H20" s="6"/>
      <c r="I20" s="6"/>
      <c r="J20" s="6"/>
    </row>
    <row r="21" spans="1:10" ht="12.75">
      <c r="A21" s="1" t="s">
        <v>272</v>
      </c>
      <c r="B21" s="63">
        <f>SUM(B17:B19)</f>
        <v>62500</v>
      </c>
      <c r="C21" s="63">
        <f aca="true" t="shared" si="0" ref="C21:J21">SUM(C17:C19)</f>
        <v>21</v>
      </c>
      <c r="D21" s="63">
        <f t="shared" si="0"/>
        <v>-110</v>
      </c>
      <c r="E21" s="63">
        <f t="shared" si="0"/>
        <v>-476</v>
      </c>
      <c r="F21" s="63">
        <f t="shared" si="0"/>
        <v>0</v>
      </c>
      <c r="G21" s="63">
        <f t="shared" si="0"/>
        <v>-10587</v>
      </c>
      <c r="H21" s="63">
        <f t="shared" si="0"/>
        <v>51348</v>
      </c>
      <c r="I21" s="63">
        <f t="shared" si="0"/>
        <v>-3250</v>
      </c>
      <c r="J21" s="63">
        <f t="shared" si="0"/>
        <v>48098</v>
      </c>
    </row>
    <row r="22" spans="2:10" ht="12.75">
      <c r="B22" s="63"/>
      <c r="C22" s="63"/>
      <c r="D22" s="63"/>
      <c r="E22" s="63"/>
      <c r="F22" s="63"/>
      <c r="G22" s="63"/>
      <c r="H22" s="63"/>
      <c r="I22" s="63"/>
      <c r="J22" s="63"/>
    </row>
    <row r="23" spans="1:10" ht="12.75">
      <c r="A23" s="1" t="s">
        <v>254</v>
      </c>
      <c r="B23" s="6"/>
      <c r="C23" s="6"/>
      <c r="D23" s="6"/>
      <c r="E23" s="6"/>
      <c r="F23" s="6"/>
      <c r="G23" s="6"/>
      <c r="H23" s="6"/>
      <c r="I23" s="6" t="s">
        <v>151</v>
      </c>
      <c r="J23" s="6"/>
    </row>
    <row r="24" spans="1:10" ht="12.75">
      <c r="A24" s="1" t="s">
        <v>255</v>
      </c>
      <c r="B24" s="6">
        <v>0</v>
      </c>
      <c r="C24" s="6">
        <v>0</v>
      </c>
      <c r="D24" s="6">
        <v>0</v>
      </c>
      <c r="E24" s="13">
        <v>14</v>
      </c>
      <c r="F24" s="13">
        <v>0</v>
      </c>
      <c r="G24" s="6">
        <f>'IS'!F40</f>
        <v>1547</v>
      </c>
      <c r="H24" s="6">
        <f>SUM(B24:G24)</f>
        <v>1561</v>
      </c>
      <c r="I24" s="23">
        <f>'IS'!F41</f>
        <v>196</v>
      </c>
      <c r="J24" s="6">
        <f>SUM(H24:I24)</f>
        <v>1757</v>
      </c>
    </row>
    <row r="25" spans="2:10" ht="12.75">
      <c r="B25" s="6"/>
      <c r="C25" s="6"/>
      <c r="D25" s="6"/>
      <c r="E25" s="6"/>
      <c r="F25" s="6"/>
      <c r="G25" s="6"/>
      <c r="H25" s="6"/>
      <c r="I25" s="6"/>
      <c r="J25" s="6"/>
    </row>
    <row r="26" spans="1:10" ht="12.75">
      <c r="A26" s="1" t="s">
        <v>212</v>
      </c>
      <c r="B26" s="6">
        <v>0</v>
      </c>
      <c r="C26" s="6">
        <v>0</v>
      </c>
      <c r="D26" s="6">
        <v>-2</v>
      </c>
      <c r="E26" s="6">
        <v>0</v>
      </c>
      <c r="F26" s="6"/>
      <c r="G26" s="6">
        <v>0</v>
      </c>
      <c r="H26" s="6">
        <f>SUM(B26:G26)</f>
        <v>-2</v>
      </c>
      <c r="I26" s="6">
        <v>0</v>
      </c>
      <c r="J26" s="6">
        <f>SUM(H26:I26)</f>
        <v>-2</v>
      </c>
    </row>
    <row r="27" spans="2:10" ht="12.75">
      <c r="B27" s="6"/>
      <c r="C27" s="6"/>
      <c r="D27" s="6"/>
      <c r="E27" s="6"/>
      <c r="F27" s="6"/>
      <c r="G27" s="6"/>
      <c r="H27" s="6"/>
      <c r="I27" s="6"/>
      <c r="J27" s="6"/>
    </row>
    <row r="28" spans="1:11" ht="13.5" thickBot="1">
      <c r="A28" s="16" t="s">
        <v>244</v>
      </c>
      <c r="B28" s="12">
        <f>SUM(B21:B27)</f>
        <v>62500</v>
      </c>
      <c r="C28" s="12">
        <f aca="true" t="shared" si="1" ref="C28:J28">SUM(C21:C27)</f>
        <v>21</v>
      </c>
      <c r="D28" s="12">
        <f t="shared" si="1"/>
        <v>-112</v>
      </c>
      <c r="E28" s="12">
        <f t="shared" si="1"/>
        <v>-462</v>
      </c>
      <c r="F28" s="12">
        <f t="shared" si="1"/>
        <v>0</v>
      </c>
      <c r="G28" s="12">
        <f t="shared" si="1"/>
        <v>-9040</v>
      </c>
      <c r="H28" s="12">
        <f t="shared" si="1"/>
        <v>52907</v>
      </c>
      <c r="I28" s="12">
        <f t="shared" si="1"/>
        <v>-3054</v>
      </c>
      <c r="J28" s="12">
        <f t="shared" si="1"/>
        <v>49853</v>
      </c>
      <c r="K28" s="54">
        <f>J28-'BS'!B39</f>
        <v>0</v>
      </c>
    </row>
    <row r="29" ht="13.5" thickTop="1"/>
    <row r="32" ht="12.75">
      <c r="A32" s="1" t="str">
        <f>A14</f>
        <v>First quarter ended</v>
      </c>
    </row>
    <row r="33" ht="12.75">
      <c r="A33" s="53" t="s">
        <v>256</v>
      </c>
    </row>
    <row r="34" ht="12.75">
      <c r="A34" s="39"/>
    </row>
    <row r="35" spans="1:10" ht="12.75">
      <c r="A35" s="1" t="s">
        <v>224</v>
      </c>
      <c r="B35" s="63">
        <v>62500</v>
      </c>
      <c r="C35" s="4">
        <v>21</v>
      </c>
      <c r="D35" s="4">
        <v>-105</v>
      </c>
      <c r="E35" s="4">
        <v>-380</v>
      </c>
      <c r="F35" s="4">
        <v>8574</v>
      </c>
      <c r="G35" s="4">
        <v>-7537</v>
      </c>
      <c r="H35" s="4">
        <f>SUM(B35:G35)</f>
        <v>63073</v>
      </c>
      <c r="I35" s="4">
        <v>-1429</v>
      </c>
      <c r="J35" s="4">
        <f>SUM(H35:I35)</f>
        <v>61644</v>
      </c>
    </row>
    <row r="36" ht="12.75">
      <c r="B36" s="63"/>
    </row>
    <row r="37" spans="1:10" ht="12.75">
      <c r="A37" s="1" t="s">
        <v>271</v>
      </c>
      <c r="B37" s="109">
        <v>0</v>
      </c>
      <c r="C37" s="110">
        <v>0</v>
      </c>
      <c r="D37" s="110">
        <v>0</v>
      </c>
      <c r="E37" s="110">
        <v>0</v>
      </c>
      <c r="F37" s="110">
        <f>-F35</f>
        <v>-8574</v>
      </c>
      <c r="G37" s="110">
        <f>-F37</f>
        <v>8574</v>
      </c>
      <c r="H37" s="110">
        <f>SUM(B37:G37)</f>
        <v>0</v>
      </c>
      <c r="I37" s="110">
        <v>0</v>
      </c>
      <c r="J37" s="110">
        <f>SUM(H37:I37)</f>
        <v>0</v>
      </c>
    </row>
    <row r="38" spans="2:10" ht="12.75">
      <c r="B38" s="73"/>
      <c r="C38" s="6"/>
      <c r="D38" s="6"/>
      <c r="E38" s="6"/>
      <c r="F38" s="6"/>
      <c r="G38" s="6"/>
      <c r="H38" s="6"/>
      <c r="I38" s="6"/>
      <c r="J38" s="6"/>
    </row>
    <row r="39" spans="1:10" ht="12.75">
      <c r="A39" s="1" t="s">
        <v>273</v>
      </c>
      <c r="B39" s="73">
        <f>SUM(B35:B38)</f>
        <v>62500</v>
      </c>
      <c r="C39" s="73">
        <f aca="true" t="shared" si="2" ref="C39:J39">SUM(C35:C38)</f>
        <v>21</v>
      </c>
      <c r="D39" s="73">
        <f t="shared" si="2"/>
        <v>-105</v>
      </c>
      <c r="E39" s="73">
        <f t="shared" si="2"/>
        <v>-380</v>
      </c>
      <c r="F39" s="73">
        <f t="shared" si="2"/>
        <v>0</v>
      </c>
      <c r="G39" s="73">
        <f t="shared" si="2"/>
        <v>1037</v>
      </c>
      <c r="H39" s="73">
        <f t="shared" si="2"/>
        <v>63073</v>
      </c>
      <c r="I39" s="73">
        <f t="shared" si="2"/>
        <v>-1429</v>
      </c>
      <c r="J39" s="73">
        <f t="shared" si="2"/>
        <v>61644</v>
      </c>
    </row>
    <row r="40" ht="12.75">
      <c r="B40" s="63"/>
    </row>
    <row r="41" spans="1:10" ht="12.75">
      <c r="A41" s="1" t="s">
        <v>211</v>
      </c>
      <c r="B41" s="6"/>
      <c r="C41" s="6"/>
      <c r="D41" s="6"/>
      <c r="E41" s="6"/>
      <c r="F41" s="6"/>
      <c r="G41" s="6"/>
      <c r="H41" s="6"/>
      <c r="I41" s="6" t="s">
        <v>151</v>
      </c>
      <c r="J41" s="6"/>
    </row>
    <row r="42" spans="1:10" ht="12.75">
      <c r="A42" s="1" t="s">
        <v>210</v>
      </c>
      <c r="B42" s="6">
        <v>0</v>
      </c>
      <c r="C42" s="6">
        <v>0</v>
      </c>
      <c r="D42" s="6">
        <v>0</v>
      </c>
      <c r="E42" s="6">
        <v>-62</v>
      </c>
      <c r="F42" s="6">
        <v>0</v>
      </c>
      <c r="G42" s="6">
        <v>-571</v>
      </c>
      <c r="H42" s="6">
        <f>SUM(B42:G42)</f>
        <v>-633</v>
      </c>
      <c r="I42" s="6">
        <v>-76</v>
      </c>
      <c r="J42" s="6">
        <f>SUM(H42:I42)</f>
        <v>-709</v>
      </c>
    </row>
    <row r="43" spans="2:10" ht="12.75">
      <c r="B43" s="6"/>
      <c r="C43" s="6"/>
      <c r="D43" s="6"/>
      <c r="E43" s="6"/>
      <c r="F43" s="6"/>
      <c r="G43" s="6"/>
      <c r="H43" s="6"/>
      <c r="I43" s="6"/>
      <c r="J43" s="6"/>
    </row>
    <row r="44" spans="1:10" ht="12.75">
      <c r="A44" s="1" t="s">
        <v>20</v>
      </c>
      <c r="B44" s="6">
        <v>0</v>
      </c>
      <c r="C44" s="6">
        <v>0</v>
      </c>
      <c r="D44" s="6">
        <v>0</v>
      </c>
      <c r="E44" s="6">
        <v>0</v>
      </c>
      <c r="F44" s="6">
        <v>0</v>
      </c>
      <c r="G44" s="6">
        <v>0</v>
      </c>
      <c r="H44" s="6">
        <f>SUM(B44:G44)</f>
        <v>0</v>
      </c>
      <c r="I44" s="6">
        <v>0</v>
      </c>
      <c r="J44" s="6">
        <f>SUM(H44:I44)</f>
        <v>0</v>
      </c>
    </row>
    <row r="45" spans="2:10" ht="12.75">
      <c r="B45" s="6"/>
      <c r="C45" s="6"/>
      <c r="D45" s="6"/>
      <c r="E45" s="6"/>
      <c r="F45" s="6"/>
      <c r="G45" s="6"/>
      <c r="H45" s="6"/>
      <c r="I45" s="6"/>
      <c r="J45" s="6"/>
    </row>
    <row r="46" spans="1:10" ht="12.75">
      <c r="A46" s="1" t="s">
        <v>212</v>
      </c>
      <c r="B46" s="6">
        <v>0</v>
      </c>
      <c r="C46" s="6">
        <v>0</v>
      </c>
      <c r="D46" s="6">
        <v>-2</v>
      </c>
      <c r="E46" s="6">
        <v>0</v>
      </c>
      <c r="F46" s="6">
        <v>0</v>
      </c>
      <c r="G46" s="6">
        <v>0</v>
      </c>
      <c r="H46" s="6">
        <f>SUM(B46:G46)</f>
        <v>-2</v>
      </c>
      <c r="I46" s="6">
        <v>0</v>
      </c>
      <c r="J46" s="6">
        <f>SUM(H46:I46)</f>
        <v>-2</v>
      </c>
    </row>
    <row r="48" spans="1:11" ht="13.5" thickBot="1">
      <c r="A48" s="16" t="s">
        <v>245</v>
      </c>
      <c r="B48" s="12">
        <f>SUM(B39:B47)</f>
        <v>62500</v>
      </c>
      <c r="C48" s="12">
        <f aca="true" t="shared" si="3" ref="C48:J48">SUM(C39:C47)</f>
        <v>21</v>
      </c>
      <c r="D48" s="12">
        <f t="shared" si="3"/>
        <v>-107</v>
      </c>
      <c r="E48" s="12">
        <f t="shared" si="3"/>
        <v>-442</v>
      </c>
      <c r="F48" s="12">
        <f t="shared" si="3"/>
        <v>0</v>
      </c>
      <c r="G48" s="12">
        <f t="shared" si="3"/>
        <v>466</v>
      </c>
      <c r="H48" s="12">
        <f t="shared" si="3"/>
        <v>62438</v>
      </c>
      <c r="I48" s="12">
        <f t="shared" si="3"/>
        <v>-1505</v>
      </c>
      <c r="J48" s="12">
        <f t="shared" si="3"/>
        <v>60933</v>
      </c>
      <c r="K48" s="54"/>
    </row>
    <row r="49" ht="13.5" thickTop="1"/>
    <row r="50" ht="12.75">
      <c r="A50" s="4"/>
    </row>
    <row r="51" ht="12.75">
      <c r="A51" s="4" t="s">
        <v>40</v>
      </c>
    </row>
    <row r="52" spans="1:10" ht="12.75">
      <c r="A52" s="150" t="s">
        <v>209</v>
      </c>
      <c r="B52" s="148"/>
      <c r="C52" s="148"/>
      <c r="D52" s="148"/>
      <c r="E52" s="148"/>
      <c r="F52" s="148"/>
      <c r="G52" s="148"/>
      <c r="H52" s="148"/>
      <c r="I52" s="148"/>
      <c r="J52" s="148"/>
    </row>
    <row r="53" spans="1:10" ht="12.75">
      <c r="A53" s="153" t="s">
        <v>253</v>
      </c>
      <c r="B53" s="154"/>
      <c r="C53" s="154"/>
      <c r="D53" s="154"/>
      <c r="E53" s="154"/>
      <c r="F53" s="154"/>
      <c r="G53" s="154"/>
      <c r="H53" s="154"/>
      <c r="I53" s="154"/>
      <c r="J53" s="154"/>
    </row>
  </sheetData>
  <sheetProtection/>
  <mergeCells count="4">
    <mergeCell ref="B8:H8"/>
    <mergeCell ref="A52:J52"/>
    <mergeCell ref="A53:J53"/>
    <mergeCell ref="C9:F9"/>
  </mergeCells>
  <printOptions horizontalCentered="1"/>
  <pageMargins left="0.28"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6"/>
  <sheetViews>
    <sheetView zoomScale="120" zoomScaleNormal="120" zoomScalePageLayoutView="0" workbookViewId="0" topLeftCell="A1">
      <selection activeCell="C21" sqref="C21"/>
    </sheetView>
  </sheetViews>
  <sheetFormatPr defaultColWidth="9.140625" defaultRowHeight="12.75"/>
  <cols>
    <col min="1" max="1" width="50.7109375" style="1" customWidth="1"/>
    <col min="2" max="2" width="3.421875" style="1" customWidth="1"/>
    <col min="3" max="3" width="13.57421875" style="13" customWidth="1"/>
    <col min="4" max="4" width="2.7109375" style="1" customWidth="1"/>
    <col min="5" max="5" width="12.8515625" style="1" customWidth="1"/>
    <col min="6" max="6" width="3.7109375" style="1" customWidth="1"/>
    <col min="7" max="7" width="13.00390625" style="1" customWidth="1"/>
    <col min="8" max="16384" width="9.140625" style="1" customWidth="1"/>
  </cols>
  <sheetData>
    <row r="1" spans="1:8" ht="15.75">
      <c r="A1" s="48" t="s">
        <v>172</v>
      </c>
      <c r="C1" s="14"/>
      <c r="D1" s="2"/>
      <c r="F1" s="2"/>
      <c r="H1" s="2"/>
    </row>
    <row r="3" spans="1:3" ht="12.75">
      <c r="A3" s="155" t="s">
        <v>196</v>
      </c>
      <c r="B3" s="155"/>
      <c r="C3" s="155"/>
    </row>
    <row r="4" ht="12.75">
      <c r="A4" s="3" t="str">
        <f>'IS'!A4</f>
        <v>FOR THE FIRST QUARTER ENDED 31 OCTOBER 2012</v>
      </c>
    </row>
    <row r="5" spans="1:3" ht="12.75">
      <c r="A5" s="3" t="s">
        <v>85</v>
      </c>
      <c r="C5" s="14"/>
    </row>
    <row r="6" spans="3:5" ht="12.75">
      <c r="C6" s="15" t="s">
        <v>84</v>
      </c>
      <c r="E6" s="2" t="s">
        <v>84</v>
      </c>
    </row>
    <row r="7" spans="3:5" ht="12.75">
      <c r="C7" s="15" t="s">
        <v>50</v>
      </c>
      <c r="E7" s="2" t="s">
        <v>51</v>
      </c>
    </row>
    <row r="8" spans="3:5" ht="12.75">
      <c r="C8" s="15" t="s">
        <v>0</v>
      </c>
      <c r="E8" s="2" t="s">
        <v>0</v>
      </c>
    </row>
    <row r="9" spans="3:5" ht="12.75">
      <c r="C9" s="120" t="str">
        <f>'BS'!B10</f>
        <v>31.10.12</v>
      </c>
      <c r="E9" s="15" t="str">
        <f>'IS'!D11</f>
        <v>31.10.11</v>
      </c>
    </row>
    <row r="10" spans="3:5" ht="12.75">
      <c r="C10" s="15" t="s">
        <v>1</v>
      </c>
      <c r="E10" s="15" t="s">
        <v>1</v>
      </c>
    </row>
    <row r="11" spans="1:5" ht="12.75">
      <c r="A11" s="3" t="s">
        <v>55</v>
      </c>
      <c r="E11" s="13"/>
    </row>
    <row r="12" spans="1:5" ht="12.75">
      <c r="A12" s="1" t="s">
        <v>218</v>
      </c>
      <c r="C12" s="13">
        <v>1743</v>
      </c>
      <c r="E12" s="13">
        <f>'IS'!D26</f>
        <v>-442</v>
      </c>
    </row>
    <row r="13" ht="9" customHeight="1">
      <c r="E13" s="4"/>
    </row>
    <row r="14" spans="1:5" ht="12.75">
      <c r="A14" s="1" t="s">
        <v>56</v>
      </c>
      <c r="E14" s="4"/>
    </row>
    <row r="15" spans="1:5" ht="12.75">
      <c r="A15" s="1" t="s">
        <v>57</v>
      </c>
      <c r="C15" s="13">
        <v>442</v>
      </c>
      <c r="E15" s="4">
        <v>494</v>
      </c>
    </row>
    <row r="16" spans="1:5" ht="12.75">
      <c r="A16" s="1" t="s">
        <v>58</v>
      </c>
      <c r="C16" s="13">
        <v>219</v>
      </c>
      <c r="E16" s="4">
        <v>-388</v>
      </c>
    </row>
    <row r="17" spans="3:5" ht="9" customHeight="1">
      <c r="C17" s="61"/>
      <c r="E17" s="110"/>
    </row>
    <row r="18" spans="1:5" ht="12.75">
      <c r="A18" s="1" t="s">
        <v>219</v>
      </c>
      <c r="C18" s="13">
        <f>SUM(C12:C17)</f>
        <v>2404</v>
      </c>
      <c r="E18" s="4">
        <f>+SUM(E12:E16)</f>
        <v>-336</v>
      </c>
    </row>
    <row r="19" ht="12.75">
      <c r="E19" s="4"/>
    </row>
    <row r="20" spans="1:5" ht="12.75">
      <c r="A20" s="1" t="s">
        <v>42</v>
      </c>
      <c r="C20" s="13">
        <v>2288</v>
      </c>
      <c r="E20" s="4">
        <v>921</v>
      </c>
    </row>
    <row r="21" spans="1:5" ht="12.75">
      <c r="A21" s="1" t="s">
        <v>100</v>
      </c>
      <c r="C21" s="13">
        <v>299</v>
      </c>
      <c r="E21" s="4">
        <v>-978</v>
      </c>
    </row>
    <row r="22" spans="1:5" ht="12.75">
      <c r="A22" s="1" t="s">
        <v>7</v>
      </c>
      <c r="C22" s="61">
        <v>-3130</v>
      </c>
      <c r="E22" s="110">
        <v>1336</v>
      </c>
    </row>
    <row r="23" spans="1:5" ht="12.75">
      <c r="A23" s="1" t="s">
        <v>122</v>
      </c>
      <c r="C23" s="13">
        <f>+SUM(C18:C22)</f>
        <v>1861</v>
      </c>
      <c r="E23" s="4">
        <f>+SUM(E18:E22)</f>
        <v>943</v>
      </c>
    </row>
    <row r="24" spans="1:5" ht="12.75">
      <c r="A24" s="1" t="s">
        <v>59</v>
      </c>
      <c r="C24" s="13">
        <v>-219</v>
      </c>
      <c r="E24" s="4">
        <v>-317</v>
      </c>
    </row>
    <row r="25" spans="1:5" ht="12.75">
      <c r="A25" s="1" t="s">
        <v>258</v>
      </c>
      <c r="C25" s="61">
        <v>356</v>
      </c>
      <c r="E25" s="110">
        <v>-160</v>
      </c>
    </row>
    <row r="26" spans="1:5" ht="12.75">
      <c r="A26" s="1" t="s">
        <v>123</v>
      </c>
      <c r="C26" s="13">
        <f>SUM(C23:C25)</f>
        <v>1998</v>
      </c>
      <c r="E26" s="4">
        <f>+SUM(E23:E25)</f>
        <v>466</v>
      </c>
    </row>
    <row r="27" ht="12.75">
      <c r="E27" s="4"/>
    </row>
    <row r="28" spans="1:5" ht="12.75" customHeight="1">
      <c r="A28" s="3" t="s">
        <v>60</v>
      </c>
      <c r="C28" s="23"/>
      <c r="E28" s="6"/>
    </row>
    <row r="29" spans="1:5" ht="12.75">
      <c r="A29" s="1" t="s">
        <v>28</v>
      </c>
      <c r="C29" s="124">
        <v>-157</v>
      </c>
      <c r="D29" s="36"/>
      <c r="E29" s="111">
        <v>-407</v>
      </c>
    </row>
    <row r="30" spans="1:5" ht="12.75">
      <c r="A30" s="1" t="s">
        <v>112</v>
      </c>
      <c r="C30" s="125">
        <v>0</v>
      </c>
      <c r="D30" s="36"/>
      <c r="E30" s="112">
        <v>0</v>
      </c>
    </row>
    <row r="31" spans="1:5" ht="12.75" customHeight="1">
      <c r="A31" s="1" t="s">
        <v>101</v>
      </c>
      <c r="C31" s="13">
        <f>SUM(C29:C30)</f>
        <v>-157</v>
      </c>
      <c r="E31" s="4">
        <f>SUM(E29:E30)</f>
        <v>-407</v>
      </c>
    </row>
    <row r="32" ht="12.75">
      <c r="E32" s="4"/>
    </row>
    <row r="33" spans="1:5" ht="12.75" customHeight="1">
      <c r="A33" s="3" t="s">
        <v>61</v>
      </c>
      <c r="E33" s="4"/>
    </row>
    <row r="34" spans="1:5" ht="12.75">
      <c r="A34" s="1" t="s">
        <v>170</v>
      </c>
      <c r="C34" s="124">
        <v>-1289</v>
      </c>
      <c r="E34" s="111">
        <v>65</v>
      </c>
    </row>
    <row r="35" spans="1:5" ht="12.75">
      <c r="A35" s="1" t="s">
        <v>169</v>
      </c>
      <c r="C35" s="142">
        <v>852</v>
      </c>
      <c r="E35" s="113">
        <v>-81</v>
      </c>
    </row>
    <row r="36" spans="1:5" ht="13.5" customHeight="1">
      <c r="A36" s="1" t="s">
        <v>90</v>
      </c>
      <c r="C36" s="142">
        <v>-73</v>
      </c>
      <c r="E36" s="113">
        <v>-236</v>
      </c>
    </row>
    <row r="37" spans="1:5" ht="12.75">
      <c r="A37" s="1" t="s">
        <v>171</v>
      </c>
      <c r="C37" s="125">
        <v>-2</v>
      </c>
      <c r="E37" s="112">
        <v>-2</v>
      </c>
    </row>
    <row r="38" spans="1:5" ht="12.75" customHeight="1">
      <c r="A38" s="1" t="s">
        <v>62</v>
      </c>
      <c r="C38" s="23">
        <f>SUM(C34:C37)</f>
        <v>-512</v>
      </c>
      <c r="E38" s="6">
        <f>SUM(E34:E37)</f>
        <v>-254</v>
      </c>
    </row>
    <row r="39" spans="3:5" ht="12.75" customHeight="1">
      <c r="C39" s="23"/>
      <c r="E39" s="6"/>
    </row>
    <row r="40" spans="1:5" ht="12.75" customHeight="1">
      <c r="A40" s="1" t="s">
        <v>225</v>
      </c>
      <c r="C40" s="23">
        <v>34</v>
      </c>
      <c r="E40" s="6">
        <v>-54</v>
      </c>
    </row>
    <row r="41" spans="3:5" ht="12.75">
      <c r="C41" s="61"/>
      <c r="E41" s="110"/>
    </row>
    <row r="42" spans="1:5" ht="12.75" customHeight="1">
      <c r="A42" s="1" t="s">
        <v>63</v>
      </c>
      <c r="C42" s="13">
        <f>+C26+C31+C38+C40</f>
        <v>1363</v>
      </c>
      <c r="E42" s="13">
        <f>+E26+E31+E38+E40</f>
        <v>-249</v>
      </c>
    </row>
    <row r="43" ht="12.75" customHeight="1">
      <c r="E43" s="4"/>
    </row>
    <row r="44" spans="1:5" ht="12.75">
      <c r="A44" s="1" t="s">
        <v>64</v>
      </c>
      <c r="C44" s="116">
        <v>-3360</v>
      </c>
      <c r="E44" s="63">
        <v>-4491</v>
      </c>
    </row>
    <row r="45" spans="1:5" ht="13.5" thickBot="1">
      <c r="A45" s="1" t="s">
        <v>65</v>
      </c>
      <c r="C45" s="119">
        <f>SUM(C42:C44)</f>
        <v>-1997</v>
      </c>
      <c r="E45" s="12">
        <f>SUM(E42:E44)</f>
        <v>-4740</v>
      </c>
    </row>
    <row r="46" spans="3:5" ht="13.5" thickTop="1">
      <c r="C46" s="23"/>
      <c r="E46" s="6"/>
    </row>
    <row r="47" spans="1:5" ht="12.75" customHeight="1">
      <c r="A47" s="3" t="s">
        <v>86</v>
      </c>
      <c r="C47" s="23"/>
      <c r="E47" s="6"/>
    </row>
    <row r="48" spans="1:5" ht="12.75">
      <c r="A48" s="1" t="s">
        <v>6</v>
      </c>
      <c r="C48" s="13">
        <v>1131</v>
      </c>
      <c r="E48" s="6">
        <v>1445</v>
      </c>
    </row>
    <row r="49" spans="1:5" ht="12.75">
      <c r="A49" s="1" t="s">
        <v>87</v>
      </c>
      <c r="C49" s="13">
        <v>-3128</v>
      </c>
      <c r="E49" s="6">
        <v>-6185</v>
      </c>
    </row>
    <row r="50" spans="3:5" ht="13.5" thickBot="1">
      <c r="C50" s="119">
        <f>SUM(C48:C49)</f>
        <v>-1997</v>
      </c>
      <c r="E50" s="12">
        <f>SUM(E48:E49)</f>
        <v>-4740</v>
      </c>
    </row>
    <row r="51" spans="3:5" ht="13.5" thickTop="1">
      <c r="C51" s="23"/>
      <c r="E51" s="6"/>
    </row>
    <row r="52" ht="12.75">
      <c r="E52" s="6"/>
    </row>
    <row r="53" spans="1:5" ht="12.75">
      <c r="A53" s="70" t="s">
        <v>40</v>
      </c>
      <c r="B53" s="36"/>
      <c r="C53" s="143"/>
      <c r="D53" s="36"/>
      <c r="E53" s="6"/>
    </row>
    <row r="54" spans="1:8" ht="12.75">
      <c r="A54" s="146" t="s">
        <v>165</v>
      </c>
      <c r="B54" s="147"/>
      <c r="C54" s="147"/>
      <c r="D54" s="147"/>
      <c r="E54" s="147"/>
      <c r="F54" s="2"/>
      <c r="H54" s="2"/>
    </row>
    <row r="55" spans="1:8" ht="12.75">
      <c r="A55" s="146" t="s">
        <v>252</v>
      </c>
      <c r="B55" s="147"/>
      <c r="C55" s="147"/>
      <c r="D55" s="147"/>
      <c r="E55" s="147"/>
      <c r="F55" s="2"/>
      <c r="H55" s="2"/>
    </row>
    <row r="56" spans="1:8" ht="12.75">
      <c r="A56" s="147" t="s">
        <v>166</v>
      </c>
      <c r="B56" s="147"/>
      <c r="C56" s="147"/>
      <c r="D56" s="147"/>
      <c r="E56" s="147"/>
      <c r="F56" s="2"/>
      <c r="H56" s="2"/>
    </row>
    <row r="57" spans="4:8" ht="12.75">
      <c r="D57" s="2"/>
      <c r="E57" s="6"/>
      <c r="F57" s="2"/>
      <c r="H57" s="2"/>
    </row>
    <row r="58" ht="12.75">
      <c r="E58" s="6"/>
    </row>
    <row r="59" ht="12.75">
      <c r="E59" s="6"/>
    </row>
    <row r="60" ht="12.75">
      <c r="E60" s="6"/>
    </row>
    <row r="61" ht="12.75">
      <c r="E61" s="6"/>
    </row>
    <row r="62" ht="12.75">
      <c r="E62" s="4"/>
    </row>
    <row r="63" ht="12.75">
      <c r="E63" s="4"/>
    </row>
    <row r="64" ht="12.75">
      <c r="E64" s="4"/>
    </row>
    <row r="65" ht="12.75">
      <c r="E65" s="4"/>
    </row>
    <row r="66" spans="3:5" ht="12.75">
      <c r="C66" s="1"/>
      <c r="E66" s="4"/>
    </row>
  </sheetData>
  <sheetProtection/>
  <mergeCells count="4">
    <mergeCell ref="A54:E54"/>
    <mergeCell ref="A55:E55"/>
    <mergeCell ref="A56:E56"/>
    <mergeCell ref="A3:C3"/>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227"/>
  <sheetViews>
    <sheetView zoomScale="120" zoomScaleNormal="120" zoomScaleSheetLayoutView="120" zoomScalePageLayoutView="0" workbookViewId="0" topLeftCell="A1">
      <selection activeCell="A2" sqref="A2"/>
    </sheetView>
  </sheetViews>
  <sheetFormatPr defaultColWidth="9.140625" defaultRowHeight="12.75"/>
  <cols>
    <col min="1" max="1" width="4.57421875" style="24" customWidth="1"/>
    <col min="2" max="2" width="9.140625" style="1" customWidth="1"/>
    <col min="3" max="3" width="14.7109375" style="1" customWidth="1"/>
    <col min="4" max="4" width="10.7109375" style="1" customWidth="1"/>
    <col min="5" max="5" width="10.28125" style="1" bestFit="1" customWidth="1"/>
    <col min="6" max="6" width="11.8515625" style="1" customWidth="1"/>
    <col min="7" max="7" width="9.7109375" style="1" customWidth="1"/>
    <col min="8" max="8" width="13.421875" style="1" customWidth="1"/>
    <col min="9" max="9" width="9.28125" style="1" customWidth="1"/>
    <col min="10" max="10" width="1.57421875" style="17" customWidth="1"/>
    <col min="11" max="11" width="9.140625" style="17" customWidth="1"/>
    <col min="12" max="12" width="2.00390625" style="17" customWidth="1"/>
    <col min="13" max="13" width="6.140625" style="17" customWidth="1"/>
    <col min="14" max="16384" width="9.140625" style="17" customWidth="1"/>
  </cols>
  <sheetData>
    <row r="1" spans="1:8" s="1" customFormat="1" ht="15.75">
      <c r="A1" s="48" t="s">
        <v>172</v>
      </c>
      <c r="D1" s="2"/>
      <c r="F1" s="2"/>
      <c r="H1" s="2"/>
    </row>
    <row r="3" ht="15">
      <c r="A3" s="24" t="s">
        <v>26</v>
      </c>
    </row>
    <row r="4" spans="1:2" ht="15">
      <c r="A4" s="37" t="s">
        <v>246</v>
      </c>
      <c r="B4" s="38"/>
    </row>
    <row r="6" spans="1:2" ht="15">
      <c r="A6" s="25" t="s">
        <v>14</v>
      </c>
      <c r="B6" s="3" t="s">
        <v>96</v>
      </c>
    </row>
    <row r="7" spans="2:8" ht="15">
      <c r="B7" s="159" t="s">
        <v>266</v>
      </c>
      <c r="C7" s="156"/>
      <c r="D7" s="156"/>
      <c r="E7" s="156"/>
      <c r="F7" s="156"/>
      <c r="G7" s="156"/>
      <c r="H7" s="156"/>
    </row>
    <row r="8" spans="2:8" ht="15">
      <c r="B8" s="159" t="s">
        <v>268</v>
      </c>
      <c r="C8" s="156"/>
      <c r="D8" s="156"/>
      <c r="E8" s="156"/>
      <c r="F8" s="156"/>
      <c r="G8" s="156"/>
      <c r="H8" s="156"/>
    </row>
    <row r="9" spans="2:8" ht="15">
      <c r="B9" s="156" t="s">
        <v>269</v>
      </c>
      <c r="C9" s="156"/>
      <c r="D9" s="156"/>
      <c r="E9" s="156"/>
      <c r="F9" s="156"/>
      <c r="G9" s="156"/>
      <c r="H9" s="156"/>
    </row>
    <row r="10" spans="2:8" ht="15">
      <c r="B10" s="154" t="s">
        <v>267</v>
      </c>
      <c r="C10" s="154"/>
      <c r="D10" s="154"/>
      <c r="E10" s="154"/>
      <c r="F10" s="154"/>
      <c r="G10" s="154"/>
      <c r="H10" s="154"/>
    </row>
    <row r="11" spans="2:8" ht="15">
      <c r="B11" s="156"/>
      <c r="C11" s="156"/>
      <c r="D11" s="156"/>
      <c r="E11" s="156"/>
      <c r="F11" s="156"/>
      <c r="G11" s="156"/>
      <c r="H11" s="156"/>
    </row>
    <row r="12" spans="2:8" ht="15">
      <c r="B12" s="159" t="s">
        <v>152</v>
      </c>
      <c r="C12" s="156"/>
      <c r="D12" s="156"/>
      <c r="E12" s="156"/>
      <c r="F12" s="156"/>
      <c r="G12" s="156"/>
      <c r="H12" s="156"/>
    </row>
    <row r="13" spans="2:8" ht="15">
      <c r="B13" s="156" t="s">
        <v>247</v>
      </c>
      <c r="C13" s="156"/>
      <c r="D13" s="156"/>
      <c r="E13" s="156"/>
      <c r="F13" s="156"/>
      <c r="G13" s="156"/>
      <c r="H13" s="156"/>
    </row>
    <row r="14" spans="2:8" ht="15">
      <c r="B14" s="156" t="s">
        <v>153</v>
      </c>
      <c r="C14" s="156"/>
      <c r="D14" s="156"/>
      <c r="E14" s="156"/>
      <c r="F14" s="156"/>
      <c r="G14" s="156"/>
      <c r="H14" s="156"/>
    </row>
    <row r="15" spans="2:8" ht="15">
      <c r="B15" s="156" t="s">
        <v>180</v>
      </c>
      <c r="C15" s="156"/>
      <c r="D15" s="156"/>
      <c r="E15" s="156"/>
      <c r="F15" s="156"/>
      <c r="G15" s="156"/>
      <c r="H15" s="156"/>
    </row>
    <row r="16" spans="2:8" ht="15">
      <c r="B16" s="156" t="s">
        <v>181</v>
      </c>
      <c r="C16" s="156"/>
      <c r="D16" s="156"/>
      <c r="E16" s="156"/>
      <c r="F16" s="156"/>
      <c r="G16" s="156"/>
      <c r="H16" s="156"/>
    </row>
    <row r="17" spans="2:8" ht="15">
      <c r="B17" s="156" t="s">
        <v>248</v>
      </c>
      <c r="C17" s="156"/>
      <c r="D17" s="156"/>
      <c r="E17" s="156"/>
      <c r="F17" s="156"/>
      <c r="G17" s="156"/>
      <c r="H17" s="156"/>
    </row>
    <row r="18" spans="2:8" ht="15">
      <c r="B18" s="156"/>
      <c r="C18" s="156"/>
      <c r="D18" s="156"/>
      <c r="E18" s="156"/>
      <c r="F18" s="156"/>
      <c r="G18" s="156"/>
      <c r="H18" s="156"/>
    </row>
    <row r="19" spans="2:8" ht="15">
      <c r="B19" s="154" t="s">
        <v>260</v>
      </c>
      <c r="C19" s="154"/>
      <c r="D19" s="154"/>
      <c r="E19" s="154"/>
      <c r="F19" s="154"/>
      <c r="G19" s="154"/>
      <c r="H19" s="154"/>
    </row>
    <row r="20" spans="2:8" ht="15">
      <c r="B20" s="154" t="s">
        <v>261</v>
      </c>
      <c r="C20" s="154"/>
      <c r="D20" s="154"/>
      <c r="E20" s="154"/>
      <c r="F20" s="154"/>
      <c r="G20" s="154"/>
      <c r="H20" s="154"/>
    </row>
    <row r="21" spans="2:8" ht="15">
      <c r="B21" s="154" t="s">
        <v>262</v>
      </c>
      <c r="C21" s="154"/>
      <c r="D21" s="154"/>
      <c r="E21" s="154"/>
      <c r="F21" s="154"/>
      <c r="G21" s="154"/>
      <c r="H21" s="154"/>
    </row>
    <row r="22" spans="2:8" ht="15">
      <c r="B22" s="154" t="s">
        <v>270</v>
      </c>
      <c r="C22" s="154"/>
      <c r="D22" s="154"/>
      <c r="E22" s="154"/>
      <c r="F22" s="154"/>
      <c r="G22" s="154"/>
      <c r="H22" s="154"/>
    </row>
    <row r="23" spans="2:8" ht="15">
      <c r="B23" s="154" t="s">
        <v>263</v>
      </c>
      <c r="C23" s="154"/>
      <c r="D23" s="154"/>
      <c r="E23" s="154"/>
      <c r="F23" s="154"/>
      <c r="G23" s="154"/>
      <c r="H23" s="154"/>
    </row>
    <row r="24" spans="2:8" ht="15">
      <c r="B24" s="154" t="s">
        <v>264</v>
      </c>
      <c r="C24" s="154"/>
      <c r="D24" s="154"/>
      <c r="E24" s="154"/>
      <c r="F24" s="154"/>
      <c r="G24" s="154"/>
      <c r="H24" s="154"/>
    </row>
    <row r="25" spans="2:8" ht="15">
      <c r="B25" s="56"/>
      <c r="C25" s="56"/>
      <c r="D25" s="56"/>
      <c r="E25" s="56"/>
      <c r="F25" s="56"/>
      <c r="G25" s="56"/>
      <c r="H25" s="56"/>
    </row>
    <row r="26" spans="2:8" ht="15">
      <c r="B26" s="154" t="s">
        <v>265</v>
      </c>
      <c r="C26" s="154"/>
      <c r="D26" s="154"/>
      <c r="E26" s="154"/>
      <c r="F26" s="154"/>
      <c r="G26" s="154"/>
      <c r="H26" s="154"/>
    </row>
    <row r="27" spans="2:8" ht="15">
      <c r="B27" s="154" t="s">
        <v>274</v>
      </c>
      <c r="C27" s="154"/>
      <c r="D27" s="154"/>
      <c r="E27" s="154"/>
      <c r="F27" s="154"/>
      <c r="G27" s="154"/>
      <c r="H27" s="154"/>
    </row>
    <row r="28" spans="2:8" ht="15">
      <c r="B28" s="154" t="s">
        <v>275</v>
      </c>
      <c r="C28" s="154"/>
      <c r="D28" s="154"/>
      <c r="E28" s="154"/>
      <c r="F28" s="154"/>
      <c r="G28" s="154"/>
      <c r="H28" s="154"/>
    </row>
    <row r="29" spans="2:8" ht="15">
      <c r="B29" s="154" t="s">
        <v>276</v>
      </c>
      <c r="C29" s="154"/>
      <c r="D29" s="154"/>
      <c r="E29" s="154"/>
      <c r="F29" s="154"/>
      <c r="G29" s="154"/>
      <c r="H29" s="154"/>
    </row>
    <row r="30" spans="2:8" ht="15">
      <c r="B30" s="154" t="s">
        <v>277</v>
      </c>
      <c r="C30" s="154"/>
      <c r="D30" s="154"/>
      <c r="E30" s="154"/>
      <c r="F30" s="154"/>
      <c r="G30" s="154"/>
      <c r="H30" s="154"/>
    </row>
    <row r="31" spans="2:8" ht="15">
      <c r="B31" s="154"/>
      <c r="C31" s="154"/>
      <c r="D31" s="154"/>
      <c r="E31" s="154"/>
      <c r="F31" s="154"/>
      <c r="G31" s="154"/>
      <c r="H31" s="154"/>
    </row>
    <row r="32" spans="2:8" ht="15">
      <c r="B32" s="164" t="s">
        <v>278</v>
      </c>
      <c r="C32" s="164"/>
      <c r="D32" s="164"/>
      <c r="E32" s="164"/>
      <c r="F32" s="164"/>
      <c r="G32" s="164"/>
      <c r="H32" s="164"/>
    </row>
    <row r="33" spans="2:8" ht="15">
      <c r="B33" s="154" t="s">
        <v>279</v>
      </c>
      <c r="C33" s="154"/>
      <c r="D33" s="154"/>
      <c r="E33" s="154"/>
      <c r="F33" s="154"/>
      <c r="G33" s="154"/>
      <c r="H33" s="154"/>
    </row>
    <row r="34" spans="2:8" ht="15">
      <c r="B34" s="154" t="s">
        <v>280</v>
      </c>
      <c r="C34" s="154"/>
      <c r="D34" s="154"/>
      <c r="E34" s="154"/>
      <c r="F34" s="154"/>
      <c r="G34" s="154"/>
      <c r="H34" s="154"/>
    </row>
    <row r="35" spans="2:8" ht="15">
      <c r="B35" s="154" t="s">
        <v>286</v>
      </c>
      <c r="C35" s="154"/>
      <c r="D35" s="154"/>
      <c r="E35" s="154"/>
      <c r="F35" s="154"/>
      <c r="G35" s="154"/>
      <c r="H35" s="154"/>
    </row>
    <row r="36" spans="2:8" ht="15">
      <c r="B36" s="154" t="s">
        <v>287</v>
      </c>
      <c r="C36" s="154"/>
      <c r="D36" s="154"/>
      <c r="E36" s="154"/>
      <c r="F36" s="154"/>
      <c r="G36" s="154"/>
      <c r="H36" s="154"/>
    </row>
    <row r="37" spans="2:8" ht="15">
      <c r="B37" s="154" t="s">
        <v>285</v>
      </c>
      <c r="C37" s="154"/>
      <c r="D37" s="154"/>
      <c r="E37" s="154"/>
      <c r="F37" s="154"/>
      <c r="G37" s="154"/>
      <c r="H37" s="154"/>
    </row>
    <row r="38" spans="2:8" ht="15">
      <c r="B38" s="154" t="s">
        <v>281</v>
      </c>
      <c r="C38" s="154"/>
      <c r="D38" s="154"/>
      <c r="E38" s="154"/>
      <c r="F38" s="154"/>
      <c r="G38" s="154"/>
      <c r="H38" s="154"/>
    </row>
    <row r="39" spans="2:8" ht="15">
      <c r="B39" s="154" t="s">
        <v>282</v>
      </c>
      <c r="C39" s="154"/>
      <c r="D39" s="154"/>
      <c r="E39" s="154"/>
      <c r="F39" s="154"/>
      <c r="G39" s="154"/>
      <c r="H39" s="154"/>
    </row>
    <row r="40" spans="2:8" ht="15">
      <c r="B40" s="56"/>
      <c r="C40" s="56"/>
      <c r="D40" s="56"/>
      <c r="E40" s="56"/>
      <c r="F40" s="56"/>
      <c r="G40" s="56"/>
      <c r="H40" s="56"/>
    </row>
    <row r="41" spans="1:2" ht="15">
      <c r="A41" s="25">
        <v>2</v>
      </c>
      <c r="B41" s="3" t="s">
        <v>18</v>
      </c>
    </row>
    <row r="42" ht="15">
      <c r="B42" s="1" t="s">
        <v>249</v>
      </c>
    </row>
    <row r="44" spans="1:2" ht="15">
      <c r="A44" s="25">
        <v>3</v>
      </c>
      <c r="B44" s="3" t="s">
        <v>19</v>
      </c>
    </row>
    <row r="45" spans="1:2" ht="15">
      <c r="A45" s="25"/>
      <c r="B45" s="1" t="s">
        <v>155</v>
      </c>
    </row>
    <row r="46" spans="1:2" ht="15">
      <c r="A46" s="25"/>
      <c r="B46" s="1" t="s">
        <v>154</v>
      </c>
    </row>
    <row r="47" spans="1:2" ht="15">
      <c r="A47" s="25"/>
      <c r="B47" s="3"/>
    </row>
    <row r="48" spans="1:2" ht="15">
      <c r="A48" s="25">
        <v>4</v>
      </c>
      <c r="B48" s="3" t="s">
        <v>66</v>
      </c>
    </row>
    <row r="49" ht="15">
      <c r="B49" s="1" t="s">
        <v>226</v>
      </c>
    </row>
    <row r="51" spans="1:2" ht="15">
      <c r="A51" s="25">
        <v>5</v>
      </c>
      <c r="B51" s="3" t="s">
        <v>67</v>
      </c>
    </row>
    <row r="52" ht="15">
      <c r="B52" s="1" t="s">
        <v>69</v>
      </c>
    </row>
    <row r="53" ht="15">
      <c r="B53" s="1" t="s">
        <v>70</v>
      </c>
    </row>
    <row r="55" spans="1:2" ht="15">
      <c r="A55" s="25">
        <v>6</v>
      </c>
      <c r="B55" s="3" t="s">
        <v>68</v>
      </c>
    </row>
    <row r="56" ht="15">
      <c r="B56" s="1" t="s">
        <v>129</v>
      </c>
    </row>
    <row r="58" spans="1:2" ht="15">
      <c r="A58" s="25">
        <v>7</v>
      </c>
      <c r="B58" s="3" t="s">
        <v>20</v>
      </c>
    </row>
    <row r="59" ht="15">
      <c r="B59" s="1" t="s">
        <v>130</v>
      </c>
    </row>
    <row r="61" spans="1:2" ht="15">
      <c r="A61" s="25">
        <v>8</v>
      </c>
      <c r="B61" s="3" t="s">
        <v>21</v>
      </c>
    </row>
    <row r="62" spans="1:8" ht="15">
      <c r="A62" s="25"/>
      <c r="B62" s="160" t="s">
        <v>156</v>
      </c>
      <c r="C62" s="161"/>
      <c r="D62" s="161"/>
      <c r="E62" s="161"/>
      <c r="F62" s="161"/>
      <c r="G62" s="161"/>
      <c r="H62" s="161"/>
    </row>
    <row r="63" spans="1:8" ht="15">
      <c r="A63" s="57"/>
      <c r="B63" s="153" t="s">
        <v>157</v>
      </c>
      <c r="C63" s="154"/>
      <c r="D63" s="154"/>
      <c r="E63" s="154"/>
      <c r="F63" s="154"/>
      <c r="G63" s="154"/>
      <c r="H63" s="154"/>
    </row>
    <row r="64" spans="1:8" ht="15">
      <c r="A64" s="57"/>
      <c r="B64" s="153" t="s">
        <v>158</v>
      </c>
      <c r="C64" s="154"/>
      <c r="D64" s="154"/>
      <c r="E64" s="154"/>
      <c r="F64" s="154"/>
      <c r="G64" s="154"/>
      <c r="H64" s="154"/>
    </row>
    <row r="65" spans="1:8" ht="15">
      <c r="A65" s="57"/>
      <c r="B65" s="153" t="s">
        <v>159</v>
      </c>
      <c r="C65" s="154"/>
      <c r="D65" s="154"/>
      <c r="E65" s="154"/>
      <c r="F65" s="154"/>
      <c r="G65" s="154"/>
      <c r="H65" s="154"/>
    </row>
    <row r="66" spans="1:8" ht="15">
      <c r="A66" s="57"/>
      <c r="B66" s="153" t="s">
        <v>160</v>
      </c>
      <c r="C66" s="154"/>
      <c r="D66" s="154"/>
      <c r="E66" s="154"/>
      <c r="F66" s="154"/>
      <c r="G66" s="154"/>
      <c r="H66" s="154"/>
    </row>
    <row r="67" spans="1:8" ht="15">
      <c r="A67" s="57"/>
      <c r="B67" s="154"/>
      <c r="C67" s="154"/>
      <c r="D67" s="154"/>
      <c r="E67" s="154"/>
      <c r="F67" s="154"/>
      <c r="G67" s="154"/>
      <c r="H67" s="154"/>
    </row>
    <row r="68" spans="1:8" ht="15">
      <c r="A68" s="57"/>
      <c r="B68" s="163" t="s">
        <v>161</v>
      </c>
      <c r="C68" s="164"/>
      <c r="D68" s="164"/>
      <c r="E68" s="164"/>
      <c r="F68" s="164"/>
      <c r="G68" s="164"/>
      <c r="H68" s="164"/>
    </row>
    <row r="69" spans="1:8" ht="15">
      <c r="A69" s="57"/>
      <c r="B69" s="153" t="s">
        <v>174</v>
      </c>
      <c r="C69" s="154"/>
      <c r="D69" s="154"/>
      <c r="E69" s="154"/>
      <c r="F69" s="154"/>
      <c r="G69" s="154"/>
      <c r="H69" s="154"/>
    </row>
    <row r="70" spans="1:8" ht="15">
      <c r="A70" s="57"/>
      <c r="B70" s="154" t="s">
        <v>183</v>
      </c>
      <c r="C70" s="154"/>
      <c r="D70" s="154"/>
      <c r="E70" s="154"/>
      <c r="F70" s="154"/>
      <c r="G70" s="154"/>
      <c r="H70" s="154"/>
    </row>
    <row r="71" spans="1:8" ht="15">
      <c r="A71" s="57"/>
      <c r="B71" s="56"/>
      <c r="C71" s="56"/>
      <c r="D71" s="56"/>
      <c r="E71" s="56"/>
      <c r="F71" s="56"/>
      <c r="G71" s="56"/>
      <c r="H71" s="56"/>
    </row>
    <row r="72" spans="1:8" ht="15">
      <c r="A72" s="57"/>
      <c r="B72" s="153" t="s">
        <v>162</v>
      </c>
      <c r="C72" s="154"/>
      <c r="D72" s="154"/>
      <c r="E72" s="154"/>
      <c r="F72" s="154"/>
      <c r="G72" s="154"/>
      <c r="H72" s="154"/>
    </row>
    <row r="73" spans="1:8" ht="15">
      <c r="A73" s="57"/>
      <c r="B73" s="153" t="s">
        <v>175</v>
      </c>
      <c r="C73" s="154"/>
      <c r="D73" s="154"/>
      <c r="E73" s="154"/>
      <c r="F73" s="154"/>
      <c r="G73" s="154"/>
      <c r="H73" s="154"/>
    </row>
    <row r="74" spans="1:8" ht="15">
      <c r="A74" s="57"/>
      <c r="B74" s="153" t="s">
        <v>176</v>
      </c>
      <c r="C74" s="154"/>
      <c r="D74" s="154"/>
      <c r="E74" s="154"/>
      <c r="F74" s="154"/>
      <c r="G74" s="154"/>
      <c r="H74" s="154"/>
    </row>
    <row r="75" spans="1:8" ht="15">
      <c r="A75" s="57"/>
      <c r="B75" s="55"/>
      <c r="C75" s="55"/>
      <c r="D75" s="55"/>
      <c r="E75" s="55"/>
      <c r="F75" s="55"/>
      <c r="G75" s="55"/>
      <c r="H75" s="55"/>
    </row>
    <row r="76" spans="1:8" ht="15">
      <c r="A76" s="25"/>
      <c r="B76" s="3"/>
      <c r="E76" s="149" t="s">
        <v>147</v>
      </c>
      <c r="F76" s="149"/>
      <c r="G76" s="149"/>
      <c r="H76" s="149"/>
    </row>
    <row r="77" spans="1:8" ht="15">
      <c r="A77" s="25"/>
      <c r="E77" s="157" t="str">
        <f>'BS'!B10</f>
        <v>31.10.12</v>
      </c>
      <c r="F77" s="157"/>
      <c r="G77" s="157"/>
      <c r="H77" s="157"/>
    </row>
    <row r="78" spans="1:8" ht="15">
      <c r="A78" s="25"/>
      <c r="E78" s="2"/>
      <c r="F78" s="2" t="s">
        <v>168</v>
      </c>
      <c r="G78" s="2" t="s">
        <v>13</v>
      </c>
      <c r="H78" s="2" t="s">
        <v>104</v>
      </c>
    </row>
    <row r="79" spans="1:8" ht="15">
      <c r="A79" s="25"/>
      <c r="B79" s="3"/>
      <c r="E79" s="2" t="s">
        <v>3</v>
      </c>
      <c r="F79" s="2" t="s">
        <v>167</v>
      </c>
      <c r="G79" s="2" t="s">
        <v>103</v>
      </c>
      <c r="H79" s="2" t="s">
        <v>105</v>
      </c>
    </row>
    <row r="80" spans="1:8" ht="15">
      <c r="A80" s="25"/>
      <c r="B80" s="3"/>
      <c r="E80" s="2" t="s">
        <v>1</v>
      </c>
      <c r="F80" s="2" t="s">
        <v>1</v>
      </c>
      <c r="G80" s="2" t="s">
        <v>1</v>
      </c>
      <c r="H80" s="2" t="s">
        <v>1</v>
      </c>
    </row>
    <row r="81" ht="15">
      <c r="A81" s="25"/>
    </row>
    <row r="82" spans="1:8" ht="15">
      <c r="A82" s="25"/>
      <c r="B82" s="1" t="s">
        <v>102</v>
      </c>
      <c r="E82" s="13">
        <f>E85-E83</f>
        <v>11341</v>
      </c>
      <c r="F82" s="13">
        <f>F85-F83</f>
        <v>1258</v>
      </c>
      <c r="G82" s="122">
        <f>G94</f>
        <v>81623</v>
      </c>
      <c r="H82" s="13">
        <v>157</v>
      </c>
    </row>
    <row r="83" spans="1:8" ht="15">
      <c r="A83" s="25"/>
      <c r="B83" s="1" t="s">
        <v>182</v>
      </c>
      <c r="E83" s="13">
        <v>2326</v>
      </c>
      <c r="F83" s="13">
        <v>485</v>
      </c>
      <c r="G83" s="4">
        <v>8580</v>
      </c>
      <c r="H83" s="13">
        <f>H95-0</f>
        <v>0</v>
      </c>
    </row>
    <row r="84" spans="1:8" ht="15">
      <c r="A84" s="25"/>
      <c r="E84" s="13"/>
      <c r="G84" s="4"/>
      <c r="H84" s="13"/>
    </row>
    <row r="85" spans="1:8" ht="15">
      <c r="A85" s="25"/>
      <c r="B85" s="3"/>
      <c r="E85" s="123">
        <f>'IS'!B14</f>
        <v>13667</v>
      </c>
      <c r="F85" s="59">
        <f>'IS'!B26</f>
        <v>1743</v>
      </c>
      <c r="G85" s="59">
        <f>G97</f>
        <v>90203</v>
      </c>
      <c r="H85" s="123">
        <v>157</v>
      </c>
    </row>
    <row r="86" spans="1:8" ht="15.75" thickBot="1">
      <c r="A86" s="25"/>
      <c r="B86" s="3"/>
      <c r="E86" s="71"/>
      <c r="F86" s="105"/>
      <c r="G86" s="72"/>
      <c r="H86" s="71"/>
    </row>
    <row r="87" spans="1:2" ht="15.75" thickTop="1">
      <c r="A87" s="25"/>
      <c r="B87" s="3"/>
    </row>
    <row r="88" spans="1:8" ht="15">
      <c r="A88" s="25"/>
      <c r="B88" s="3"/>
      <c r="E88" s="149" t="s">
        <v>106</v>
      </c>
      <c r="F88" s="149"/>
      <c r="G88" s="149"/>
      <c r="H88" s="149"/>
    </row>
    <row r="89" spans="1:8" ht="15">
      <c r="A89" s="25"/>
      <c r="E89" s="157" t="str">
        <f>'BS'!B10</f>
        <v>31.10.12</v>
      </c>
      <c r="F89" s="157"/>
      <c r="G89" s="157"/>
      <c r="H89" s="157"/>
    </row>
    <row r="90" spans="1:8" ht="15">
      <c r="A90" s="25"/>
      <c r="F90" s="2" t="s">
        <v>168</v>
      </c>
      <c r="G90" s="2" t="s">
        <v>13</v>
      </c>
      <c r="H90" s="2" t="s">
        <v>104</v>
      </c>
    </row>
    <row r="91" spans="1:8" ht="15">
      <c r="A91" s="25"/>
      <c r="B91" s="3"/>
      <c r="E91" s="2" t="s">
        <v>3</v>
      </c>
      <c r="F91" s="2" t="s">
        <v>167</v>
      </c>
      <c r="G91" s="2" t="s">
        <v>103</v>
      </c>
      <c r="H91" s="2" t="s">
        <v>105</v>
      </c>
    </row>
    <row r="92" spans="1:8" ht="15">
      <c r="A92" s="25"/>
      <c r="B92" s="3"/>
      <c r="E92" s="2" t="s">
        <v>1</v>
      </c>
      <c r="F92" s="2" t="s">
        <v>1</v>
      </c>
      <c r="G92" s="2" t="s">
        <v>1</v>
      </c>
      <c r="H92" s="2" t="s">
        <v>1</v>
      </c>
    </row>
    <row r="93" ht="15">
      <c r="A93" s="25"/>
    </row>
    <row r="94" spans="1:8" ht="15">
      <c r="A94" s="25"/>
      <c r="B94" s="1" t="str">
        <f>B82</f>
        <v>Malaysia </v>
      </c>
      <c r="E94" s="13">
        <f>E97-E95-E96</f>
        <v>11341</v>
      </c>
      <c r="F94" s="13">
        <f>F97-F95-F96</f>
        <v>1258</v>
      </c>
      <c r="G94" s="122">
        <f>G97-G95</f>
        <v>81623</v>
      </c>
      <c r="H94" s="13">
        <v>157</v>
      </c>
    </row>
    <row r="95" spans="1:8" ht="15">
      <c r="A95" s="25"/>
      <c r="B95" s="1" t="str">
        <f>B83</f>
        <v>Europe</v>
      </c>
      <c r="E95" s="13">
        <v>2326</v>
      </c>
      <c r="F95" s="13">
        <v>485</v>
      </c>
      <c r="G95" s="4">
        <v>8580</v>
      </c>
      <c r="H95" s="13">
        <v>0</v>
      </c>
    </row>
    <row r="96" spans="1:8" ht="15">
      <c r="A96" s="25"/>
      <c r="E96" s="13"/>
      <c r="G96" s="4"/>
      <c r="H96" s="13"/>
    </row>
    <row r="97" spans="1:8" ht="15">
      <c r="A97" s="25"/>
      <c r="B97" s="3"/>
      <c r="E97" s="123">
        <f>'IS'!F14</f>
        <v>13667</v>
      </c>
      <c r="F97" s="59">
        <f>'IS'!F26</f>
        <v>1743</v>
      </c>
      <c r="G97" s="59">
        <f>'BS'!B27</f>
        <v>90203</v>
      </c>
      <c r="H97" s="123">
        <v>157</v>
      </c>
    </row>
    <row r="98" spans="1:8" ht="15.75" thickBot="1">
      <c r="A98" s="25"/>
      <c r="B98" s="3"/>
      <c r="E98" s="72"/>
      <c r="F98" s="105"/>
      <c r="G98" s="72"/>
      <c r="H98" s="72"/>
    </row>
    <row r="99" ht="15.75" thickTop="1">
      <c r="A99" s="25"/>
    </row>
    <row r="100" spans="1:2" ht="15">
      <c r="A100" s="25">
        <v>9</v>
      </c>
      <c r="B100" s="3" t="s">
        <v>15</v>
      </c>
    </row>
    <row r="101" ht="15">
      <c r="B101" s="1" t="s">
        <v>228</v>
      </c>
    </row>
    <row r="102" ht="15">
      <c r="B102" s="1" t="s">
        <v>250</v>
      </c>
    </row>
    <row r="104" spans="1:2" ht="15">
      <c r="A104" s="25">
        <v>10</v>
      </c>
      <c r="B104" s="3" t="s">
        <v>16</v>
      </c>
    </row>
    <row r="105" ht="15">
      <c r="B105" s="1" t="s">
        <v>140</v>
      </c>
    </row>
    <row r="106" ht="15">
      <c r="B106" s="1" t="s">
        <v>131</v>
      </c>
    </row>
    <row r="108" spans="1:2" ht="15">
      <c r="A108" s="25">
        <v>11</v>
      </c>
      <c r="B108" s="3" t="s">
        <v>29</v>
      </c>
    </row>
    <row r="109" ht="15">
      <c r="B109" s="1" t="s">
        <v>141</v>
      </c>
    </row>
    <row r="111" spans="1:2" ht="15">
      <c r="A111" s="25">
        <v>12</v>
      </c>
      <c r="B111" s="3" t="s">
        <v>71</v>
      </c>
    </row>
    <row r="112" ht="15">
      <c r="B112" s="1" t="s">
        <v>128</v>
      </c>
    </row>
    <row r="114" spans="1:2" ht="15">
      <c r="A114" s="25">
        <v>13</v>
      </c>
      <c r="B114" s="3" t="s">
        <v>72</v>
      </c>
    </row>
    <row r="115" ht="15">
      <c r="B115" s="1" t="s">
        <v>110</v>
      </c>
    </row>
    <row r="117" spans="1:2" ht="15">
      <c r="A117" s="43">
        <v>14</v>
      </c>
      <c r="B117" s="3" t="s">
        <v>17</v>
      </c>
    </row>
    <row r="118" spans="1:8" ht="15">
      <c r="A118" s="145"/>
      <c r="B118" s="148" t="s">
        <v>288</v>
      </c>
      <c r="C118" s="148"/>
      <c r="D118" s="148"/>
      <c r="E118" s="148"/>
      <c r="F118" s="148"/>
      <c r="G118" s="148"/>
      <c r="H118" s="148"/>
    </row>
    <row r="119" spans="1:8" ht="15">
      <c r="A119" s="145"/>
      <c r="B119" s="148" t="s">
        <v>292</v>
      </c>
      <c r="C119" s="148"/>
      <c r="D119" s="148"/>
      <c r="E119" s="148"/>
      <c r="F119" s="148"/>
      <c r="G119" s="148"/>
      <c r="H119" s="148"/>
    </row>
    <row r="120" spans="2:9" ht="15">
      <c r="B120" s="150" t="s">
        <v>294</v>
      </c>
      <c r="C120" s="148"/>
      <c r="D120" s="148"/>
      <c r="E120" s="148"/>
      <c r="F120" s="148"/>
      <c r="G120" s="148"/>
      <c r="H120" s="148"/>
      <c r="I120" s="17"/>
    </row>
    <row r="121" spans="2:9" ht="15">
      <c r="B121" s="150" t="s">
        <v>293</v>
      </c>
      <c r="C121" s="150"/>
      <c r="D121" s="150"/>
      <c r="E121" s="150"/>
      <c r="F121" s="150"/>
      <c r="G121" s="150"/>
      <c r="H121" s="150"/>
      <c r="I121" s="17"/>
    </row>
    <row r="123" spans="1:9" s="18" customFormat="1" ht="15">
      <c r="A123" s="25">
        <v>15</v>
      </c>
      <c r="B123" s="44" t="s">
        <v>173</v>
      </c>
      <c r="C123" s="14"/>
      <c r="D123" s="14"/>
      <c r="E123" s="14"/>
      <c r="F123" s="14"/>
      <c r="G123" s="14"/>
      <c r="H123" s="14"/>
      <c r="I123" s="14"/>
    </row>
    <row r="124" spans="1:9" s="18" customFormat="1" ht="15">
      <c r="A124" s="25"/>
      <c r="B124" s="162" t="s">
        <v>259</v>
      </c>
      <c r="C124" s="162"/>
      <c r="D124" s="162"/>
      <c r="E124" s="162"/>
      <c r="F124" s="162"/>
      <c r="G124" s="162"/>
      <c r="H124" s="162"/>
      <c r="I124" s="14"/>
    </row>
    <row r="125" spans="1:9" s="18" customFormat="1" ht="15">
      <c r="A125" s="25"/>
      <c r="B125" s="144" t="s">
        <v>300</v>
      </c>
      <c r="C125" s="144"/>
      <c r="D125" s="144"/>
      <c r="E125" s="144"/>
      <c r="F125" s="144"/>
      <c r="G125" s="144"/>
      <c r="H125" s="144"/>
      <c r="I125" s="14"/>
    </row>
    <row r="126" spans="1:9" s="18" customFormat="1" ht="15">
      <c r="A126" s="26"/>
      <c r="B126" s="162" t="s">
        <v>289</v>
      </c>
      <c r="C126" s="162"/>
      <c r="D126" s="162"/>
      <c r="E126" s="162"/>
      <c r="F126" s="162"/>
      <c r="G126" s="162"/>
      <c r="H126" s="162"/>
      <c r="I126" s="14"/>
    </row>
    <row r="127" spans="1:9" s="18" customFormat="1" ht="15">
      <c r="A127" s="26"/>
      <c r="B127" s="162" t="s">
        <v>290</v>
      </c>
      <c r="C127" s="162"/>
      <c r="D127" s="162"/>
      <c r="E127" s="162"/>
      <c r="F127" s="162"/>
      <c r="G127" s="162"/>
      <c r="H127" s="162"/>
      <c r="I127" s="14"/>
    </row>
    <row r="128" spans="1:9" s="18" customFormat="1" ht="15">
      <c r="A128" s="26"/>
      <c r="B128" s="14"/>
      <c r="C128" s="14"/>
      <c r="D128" s="14"/>
      <c r="E128" s="14"/>
      <c r="F128" s="14"/>
      <c r="G128" s="14"/>
      <c r="H128" s="14"/>
      <c r="I128" s="14"/>
    </row>
    <row r="129" spans="1:2" ht="15">
      <c r="A129" s="25">
        <v>16</v>
      </c>
      <c r="B129" s="3" t="s">
        <v>81</v>
      </c>
    </row>
    <row r="130" spans="2:8" ht="15">
      <c r="B130" s="148" t="s">
        <v>291</v>
      </c>
      <c r="C130" s="148"/>
      <c r="D130" s="148"/>
      <c r="E130" s="148"/>
      <c r="F130" s="148"/>
      <c r="G130" s="148"/>
      <c r="H130" s="148"/>
    </row>
    <row r="131" spans="2:8" ht="15">
      <c r="B131" s="148" t="s">
        <v>295</v>
      </c>
      <c r="C131" s="148"/>
      <c r="D131" s="148"/>
      <c r="E131" s="148"/>
      <c r="F131" s="148"/>
      <c r="G131" s="148"/>
      <c r="H131" s="148"/>
    </row>
    <row r="132" spans="2:8" ht="15">
      <c r="B132" s="148" t="s">
        <v>296</v>
      </c>
      <c r="C132" s="148"/>
      <c r="D132" s="148"/>
      <c r="E132" s="148"/>
      <c r="F132" s="148"/>
      <c r="G132" s="148"/>
      <c r="H132" s="148"/>
    </row>
    <row r="133" spans="2:8" ht="15">
      <c r="B133" s="148" t="s">
        <v>297</v>
      </c>
      <c r="C133" s="148"/>
      <c r="D133" s="148"/>
      <c r="E133" s="148"/>
      <c r="F133" s="148"/>
      <c r="G133" s="148"/>
      <c r="H133" s="148"/>
    </row>
    <row r="134" spans="2:8" ht="15">
      <c r="B134" s="148" t="s">
        <v>298</v>
      </c>
      <c r="C134" s="148"/>
      <c r="D134" s="148"/>
      <c r="E134" s="148"/>
      <c r="F134" s="148"/>
      <c r="G134" s="148"/>
      <c r="H134" s="148"/>
    </row>
    <row r="135" spans="2:8" ht="15">
      <c r="B135" s="158" t="s">
        <v>299</v>
      </c>
      <c r="C135" s="158"/>
      <c r="D135" s="158"/>
      <c r="E135" s="158"/>
      <c r="F135" s="158"/>
      <c r="G135" s="158"/>
      <c r="H135" s="158"/>
    </row>
    <row r="137" spans="1:2" ht="15">
      <c r="A137" s="25">
        <v>17</v>
      </c>
      <c r="B137" s="3" t="s">
        <v>4</v>
      </c>
    </row>
    <row r="138" spans="6:8" ht="15">
      <c r="F138" s="2" t="s">
        <v>50</v>
      </c>
      <c r="H138" s="2" t="s">
        <v>50</v>
      </c>
    </row>
    <row r="139" spans="6:8" ht="15">
      <c r="F139" s="2" t="s">
        <v>0</v>
      </c>
      <c r="H139" s="2" t="s">
        <v>2</v>
      </c>
    </row>
    <row r="140" spans="6:8" ht="15">
      <c r="F140" s="19" t="str">
        <f>E77</f>
        <v>31.10.12</v>
      </c>
      <c r="H140" s="19" t="str">
        <f>E89</f>
        <v>31.10.12</v>
      </c>
    </row>
    <row r="141" spans="1:9" ht="15">
      <c r="A141" s="17"/>
      <c r="F141" s="2" t="s">
        <v>1</v>
      </c>
      <c r="H141" s="2" t="s">
        <v>1</v>
      </c>
      <c r="I141" s="17"/>
    </row>
    <row r="142" spans="1:9" ht="15">
      <c r="A142" s="17"/>
      <c r="B142" s="1" t="s">
        <v>73</v>
      </c>
      <c r="I142" s="17"/>
    </row>
    <row r="143" spans="1:9" ht="15">
      <c r="A143" s="17"/>
      <c r="B143" s="45" t="s">
        <v>97</v>
      </c>
      <c r="C143" s="45"/>
      <c r="D143" s="45"/>
      <c r="E143" s="45"/>
      <c r="F143" s="27"/>
      <c r="G143" s="27"/>
      <c r="H143" s="28"/>
      <c r="I143" s="17"/>
    </row>
    <row r="144" spans="1:9" ht="12.75" customHeight="1" hidden="1">
      <c r="A144" s="17"/>
      <c r="B144" s="45"/>
      <c r="C144" s="45"/>
      <c r="D144" s="45"/>
      <c r="E144" s="45"/>
      <c r="F144" s="27"/>
      <c r="G144" s="27"/>
      <c r="H144" s="28"/>
      <c r="I144" s="17"/>
    </row>
    <row r="145" spans="1:9" ht="15">
      <c r="A145" s="17"/>
      <c r="B145" s="49" t="s">
        <v>98</v>
      </c>
      <c r="C145" s="45"/>
      <c r="D145" s="45"/>
      <c r="E145" s="45"/>
      <c r="F145" s="27">
        <v>0</v>
      </c>
      <c r="G145" s="27"/>
      <c r="H145" s="27">
        <v>0</v>
      </c>
      <c r="I145" s="17"/>
    </row>
    <row r="146" spans="1:9" ht="15">
      <c r="A146" s="17"/>
      <c r="B146" s="50" t="s">
        <v>99</v>
      </c>
      <c r="C146" s="45"/>
      <c r="D146" s="45"/>
      <c r="E146" s="45"/>
      <c r="F146" s="27">
        <v>0</v>
      </c>
      <c r="G146" s="27"/>
      <c r="H146" s="27">
        <f>F146</f>
        <v>0</v>
      </c>
      <c r="I146" s="17"/>
    </row>
    <row r="147" spans="1:9" ht="15.75" thickBot="1">
      <c r="A147" s="17"/>
      <c r="B147" s="45"/>
      <c r="C147" s="45"/>
      <c r="D147" s="45"/>
      <c r="E147" s="45"/>
      <c r="F147" s="126">
        <f>-'IS'!B28</f>
        <v>0</v>
      </c>
      <c r="G147" s="27"/>
      <c r="H147" s="126">
        <f>SUM(H145:H146)</f>
        <v>0</v>
      </c>
      <c r="I147" s="17"/>
    </row>
    <row r="148" spans="1:9" ht="12.75" customHeight="1" thickTop="1">
      <c r="A148" s="17"/>
      <c r="I148" s="17"/>
    </row>
    <row r="149" spans="1:9" ht="15">
      <c r="A149" s="17"/>
      <c r="B149" s="1" t="s">
        <v>232</v>
      </c>
      <c r="C149" s="14"/>
      <c r="D149" s="14"/>
      <c r="E149" s="14"/>
      <c r="F149" s="14"/>
      <c r="G149" s="14"/>
      <c r="H149" s="14"/>
      <c r="I149" s="17"/>
    </row>
    <row r="150" spans="1:9" ht="15">
      <c r="A150" s="17"/>
      <c r="B150" s="14"/>
      <c r="C150" s="14"/>
      <c r="D150" s="14"/>
      <c r="E150" s="14"/>
      <c r="F150" s="2" t="s">
        <v>50</v>
      </c>
      <c r="H150" s="2" t="s">
        <v>50</v>
      </c>
      <c r="I150" s="17"/>
    </row>
    <row r="151" spans="1:9" ht="15">
      <c r="A151" s="17"/>
      <c r="B151" s="14"/>
      <c r="C151" s="14"/>
      <c r="D151" s="14"/>
      <c r="E151" s="14"/>
      <c r="F151" s="2" t="s">
        <v>0</v>
      </c>
      <c r="H151" s="2" t="s">
        <v>2</v>
      </c>
      <c r="I151" s="17"/>
    </row>
    <row r="152" spans="1:9" ht="15">
      <c r="A152" s="17"/>
      <c r="B152" s="14"/>
      <c r="C152" s="14"/>
      <c r="D152" s="14"/>
      <c r="E152" s="14"/>
      <c r="F152" s="19" t="str">
        <f>F140</f>
        <v>31.10.12</v>
      </c>
      <c r="H152" s="19" t="str">
        <f>H140</f>
        <v>31.10.12</v>
      </c>
      <c r="I152" s="17"/>
    </row>
    <row r="153" spans="1:9" ht="15">
      <c r="A153" s="17"/>
      <c r="B153" s="14"/>
      <c r="C153" s="14"/>
      <c r="D153" s="14"/>
      <c r="E153" s="14"/>
      <c r="F153" s="2" t="s">
        <v>114</v>
      </c>
      <c r="H153" s="2" t="s">
        <v>114</v>
      </c>
      <c r="I153" s="17"/>
    </row>
    <row r="154" spans="1:9" ht="15">
      <c r="A154" s="17"/>
      <c r="B154" s="14"/>
      <c r="C154" s="14"/>
      <c r="D154" s="14"/>
      <c r="E154" s="14"/>
      <c r="F154" s="14"/>
      <c r="G154" s="14"/>
      <c r="H154" s="14"/>
      <c r="I154" s="17"/>
    </row>
    <row r="155" spans="1:9" ht="15">
      <c r="A155" s="17"/>
      <c r="B155" s="1" t="s">
        <v>113</v>
      </c>
      <c r="C155" s="14"/>
      <c r="D155" s="14"/>
      <c r="E155" s="14"/>
      <c r="F155" s="28">
        <v>25</v>
      </c>
      <c r="G155" s="28"/>
      <c r="H155" s="28">
        <v>25</v>
      </c>
      <c r="I155" s="17"/>
    </row>
    <row r="156" spans="1:9" ht="15">
      <c r="A156" s="17"/>
      <c r="B156" s="1" t="s">
        <v>229</v>
      </c>
      <c r="C156" s="14"/>
      <c r="D156" s="14"/>
      <c r="E156" s="14"/>
      <c r="F156" s="13">
        <v>-25</v>
      </c>
      <c r="G156" s="28"/>
      <c r="H156" s="28">
        <v>-25</v>
      </c>
      <c r="I156" s="17"/>
    </row>
    <row r="157" spans="2:9" ht="15.75" thickBot="1">
      <c r="B157" s="14"/>
      <c r="C157" s="14"/>
      <c r="D157" s="14"/>
      <c r="E157" s="14"/>
      <c r="F157" s="119">
        <f>SUM(F155:F156)</f>
        <v>0</v>
      </c>
      <c r="G157" s="28"/>
      <c r="H157" s="126">
        <f>SUM(H155:H156)</f>
        <v>0</v>
      </c>
      <c r="I157" s="17"/>
    </row>
    <row r="158" spans="2:9" ht="15.75" thickTop="1">
      <c r="B158" s="14"/>
      <c r="C158" s="14"/>
      <c r="D158" s="14"/>
      <c r="E158" s="14"/>
      <c r="F158" s="23"/>
      <c r="G158" s="28"/>
      <c r="H158" s="27"/>
      <c r="I158" s="17"/>
    </row>
    <row r="159" spans="1:9" ht="15">
      <c r="A159" s="25">
        <v>18</v>
      </c>
      <c r="B159" s="3" t="s">
        <v>30</v>
      </c>
      <c r="I159" s="17"/>
    </row>
    <row r="160" spans="2:9" ht="15">
      <c r="B160" s="1" t="s">
        <v>132</v>
      </c>
      <c r="I160" s="17"/>
    </row>
    <row r="162" spans="1:9" ht="15">
      <c r="A162" s="25">
        <v>19</v>
      </c>
      <c r="B162" s="3" t="s">
        <v>22</v>
      </c>
      <c r="I162" s="17"/>
    </row>
    <row r="163" spans="2:9" ht="15">
      <c r="B163" s="1" t="s">
        <v>142</v>
      </c>
      <c r="I163" s="17"/>
    </row>
    <row r="164" spans="2:9" ht="15">
      <c r="B164" s="1" t="s">
        <v>133</v>
      </c>
      <c r="I164" s="17"/>
    </row>
    <row r="166" spans="1:2" ht="15">
      <c r="A166" s="24">
        <v>20</v>
      </c>
      <c r="B166" s="3" t="s">
        <v>184</v>
      </c>
    </row>
    <row r="167" ht="15">
      <c r="B167" s="1" t="s">
        <v>185</v>
      </c>
    </row>
    <row r="169" spans="2:8" ht="15">
      <c r="B169" s="3" t="s">
        <v>186</v>
      </c>
      <c r="C169" s="165" t="s">
        <v>187</v>
      </c>
      <c r="D169" s="165"/>
      <c r="E169" s="24" t="s">
        <v>188</v>
      </c>
      <c r="F169" s="3"/>
      <c r="G169" s="77" t="s">
        <v>189</v>
      </c>
      <c r="H169" s="3"/>
    </row>
    <row r="170" spans="2:8" ht="15">
      <c r="B170" s="3"/>
      <c r="C170" s="77" t="s">
        <v>190</v>
      </c>
      <c r="D170" s="77" t="s">
        <v>191</v>
      </c>
      <c r="E170" s="3"/>
      <c r="F170" s="3"/>
      <c r="G170" s="77" t="s">
        <v>192</v>
      </c>
      <c r="H170" s="3"/>
    </row>
    <row r="171" spans="2:7" ht="15">
      <c r="B171" s="102">
        <v>41183</v>
      </c>
      <c r="C171" s="103">
        <v>0.23</v>
      </c>
      <c r="D171" s="103">
        <v>0.23</v>
      </c>
      <c r="E171" s="104">
        <v>7900</v>
      </c>
      <c r="G171" s="4">
        <v>1859.55</v>
      </c>
    </row>
    <row r="172" ht="15">
      <c r="B172" s="78"/>
    </row>
    <row r="173" ht="15">
      <c r="B173" s="78" t="s">
        <v>251</v>
      </c>
    </row>
    <row r="174" ht="15">
      <c r="B174" s="78"/>
    </row>
    <row r="175" spans="1:9" ht="15">
      <c r="A175" s="25">
        <v>21</v>
      </c>
      <c r="B175" s="3" t="s">
        <v>88</v>
      </c>
      <c r="I175" s="17"/>
    </row>
    <row r="176" spans="1:9" ht="15">
      <c r="A176" s="57"/>
      <c r="B176" s="148" t="s">
        <v>163</v>
      </c>
      <c r="C176" s="148"/>
      <c r="D176" s="148"/>
      <c r="E176" s="148"/>
      <c r="F176" s="148"/>
      <c r="G176" s="148"/>
      <c r="H176" s="148"/>
      <c r="I176" s="17"/>
    </row>
    <row r="177" spans="1:9" ht="15">
      <c r="A177" s="57"/>
      <c r="B177" s="55"/>
      <c r="C177" s="55"/>
      <c r="D177" s="55"/>
      <c r="E177" s="55"/>
      <c r="F177" s="55"/>
      <c r="G177" s="55"/>
      <c r="H177" s="55"/>
      <c r="I177" s="17"/>
    </row>
    <row r="178" spans="1:2" ht="15">
      <c r="A178" s="25">
        <v>22</v>
      </c>
      <c r="B178" s="3" t="s">
        <v>23</v>
      </c>
    </row>
    <row r="180" spans="2:8" ht="15">
      <c r="B180" s="14"/>
      <c r="C180" s="14"/>
      <c r="D180" s="15" t="s">
        <v>74</v>
      </c>
      <c r="E180" s="15"/>
      <c r="F180" s="15" t="s">
        <v>75</v>
      </c>
      <c r="G180" s="15"/>
      <c r="H180" s="15" t="s">
        <v>13</v>
      </c>
    </row>
    <row r="181" spans="2:8" ht="15">
      <c r="B181" s="14" t="s">
        <v>193</v>
      </c>
      <c r="C181" s="14"/>
      <c r="D181" s="15" t="s">
        <v>1</v>
      </c>
      <c r="E181" s="14"/>
      <c r="F181" s="15" t="s">
        <v>1</v>
      </c>
      <c r="G181" s="14"/>
      <c r="H181" s="15" t="s">
        <v>1</v>
      </c>
    </row>
    <row r="182" spans="1:9" ht="15">
      <c r="A182" s="55"/>
      <c r="B182" s="14"/>
      <c r="C182" s="14"/>
      <c r="D182" s="14"/>
      <c r="E182" s="14"/>
      <c r="F182" s="14"/>
      <c r="G182" s="14"/>
      <c r="H182" s="14"/>
      <c r="I182" s="17"/>
    </row>
    <row r="183" spans="1:9" ht="15">
      <c r="A183" s="55"/>
      <c r="B183" s="29" t="s">
        <v>76</v>
      </c>
      <c r="C183" s="14"/>
      <c r="D183" s="28"/>
      <c r="E183" s="28"/>
      <c r="F183" s="28"/>
      <c r="G183" s="28"/>
      <c r="H183" s="28"/>
      <c r="I183" s="17"/>
    </row>
    <row r="184" spans="1:9" ht="15">
      <c r="A184" s="55"/>
      <c r="B184" s="14" t="s">
        <v>115</v>
      </c>
      <c r="C184" s="14"/>
      <c r="D184" s="28">
        <v>2549</v>
      </c>
      <c r="E184" s="28"/>
      <c r="F184" s="131">
        <v>579</v>
      </c>
      <c r="G184" s="28"/>
      <c r="H184" s="28">
        <f>SUM(D184:G184)</f>
        <v>3128</v>
      </c>
      <c r="I184" s="17"/>
    </row>
    <row r="185" spans="1:9" ht="15">
      <c r="A185" s="55"/>
      <c r="B185" s="14" t="s">
        <v>77</v>
      </c>
      <c r="C185" s="14"/>
      <c r="D185" s="28">
        <v>7793</v>
      </c>
      <c r="E185" s="28"/>
      <c r="F185" s="128">
        <v>0</v>
      </c>
      <c r="G185" s="28"/>
      <c r="H185" s="28">
        <f>SUM(D185:G185)</f>
        <v>7793</v>
      </c>
      <c r="I185" s="17"/>
    </row>
    <row r="186" spans="1:9" ht="15">
      <c r="A186" s="55"/>
      <c r="B186" s="14" t="s">
        <v>230</v>
      </c>
      <c r="C186" s="14"/>
      <c r="D186" s="28">
        <v>224</v>
      </c>
      <c r="E186" s="28"/>
      <c r="F186" s="128">
        <v>0</v>
      </c>
      <c r="G186" s="28"/>
      <c r="H186" s="28">
        <f>SUM(D186:G186)</f>
        <v>224</v>
      </c>
      <c r="I186" s="17"/>
    </row>
    <row r="187" spans="1:9" ht="15">
      <c r="A187" s="55"/>
      <c r="B187" s="14" t="s">
        <v>148</v>
      </c>
      <c r="C187" s="14"/>
      <c r="D187" s="28">
        <v>888</v>
      </c>
      <c r="E187" s="28"/>
      <c r="F187" s="128">
        <v>0</v>
      </c>
      <c r="G187" s="28"/>
      <c r="H187" s="28">
        <f>SUM(D187:G187)</f>
        <v>888</v>
      </c>
      <c r="I187" s="17"/>
    </row>
    <row r="188" spans="1:9" ht="15">
      <c r="A188" s="55"/>
      <c r="B188" s="14"/>
      <c r="C188" s="14"/>
      <c r="D188" s="135">
        <f>SUM(D184:D187)</f>
        <v>11454</v>
      </c>
      <c r="E188" s="28"/>
      <c r="F188" s="132">
        <f>SUM(F184:F187)</f>
        <v>579</v>
      </c>
      <c r="G188" s="28"/>
      <c r="H188" s="135">
        <f>'BS'!B50</f>
        <v>12033</v>
      </c>
      <c r="I188" s="17"/>
    </row>
    <row r="189" spans="1:9" ht="15">
      <c r="A189" s="55"/>
      <c r="B189" s="14"/>
      <c r="C189" s="14"/>
      <c r="D189" s="27"/>
      <c r="E189" s="28"/>
      <c r="F189" s="127"/>
      <c r="G189" s="28"/>
      <c r="H189" s="27"/>
      <c r="I189" s="17"/>
    </row>
    <row r="190" spans="1:9" ht="15">
      <c r="A190" s="55"/>
      <c r="B190" s="29" t="s">
        <v>92</v>
      </c>
      <c r="C190" s="14"/>
      <c r="D190" s="27"/>
      <c r="E190" s="28"/>
      <c r="F190" s="127"/>
      <c r="G190" s="28"/>
      <c r="H190" s="27"/>
      <c r="I190" s="17"/>
    </row>
    <row r="191" spans="2:9" ht="15">
      <c r="B191" s="14" t="s">
        <v>230</v>
      </c>
      <c r="C191" s="14"/>
      <c r="D191" s="28">
        <v>250</v>
      </c>
      <c r="E191" s="28"/>
      <c r="F191" s="128">
        <v>0</v>
      </c>
      <c r="G191" s="28"/>
      <c r="H191" s="28">
        <f>SUM(D191:G191)</f>
        <v>250</v>
      </c>
      <c r="I191" s="17"/>
    </row>
    <row r="192" spans="2:9" ht="15">
      <c r="B192" s="14"/>
      <c r="C192" s="14"/>
      <c r="D192" s="129">
        <f>'BS'!B44</f>
        <v>250</v>
      </c>
      <c r="E192" s="28"/>
      <c r="F192" s="130">
        <v>0</v>
      </c>
      <c r="G192" s="28"/>
      <c r="H192" s="129">
        <f>SUM(H191)</f>
        <v>250</v>
      </c>
      <c r="I192" s="17"/>
    </row>
    <row r="193" spans="2:9" ht="15.75" thickBot="1">
      <c r="B193" s="14" t="s">
        <v>13</v>
      </c>
      <c r="C193" s="14"/>
      <c r="D193" s="136">
        <f>D188+D192</f>
        <v>11704</v>
      </c>
      <c r="E193" s="134"/>
      <c r="F193" s="133">
        <f>+F188+F192</f>
        <v>579</v>
      </c>
      <c r="G193" s="134"/>
      <c r="H193" s="136">
        <f>+H188+H192</f>
        <v>12283</v>
      </c>
      <c r="I193" s="17"/>
    </row>
    <row r="195" spans="1:9" ht="15">
      <c r="A195" s="25">
        <v>23</v>
      </c>
      <c r="B195" s="3" t="s">
        <v>24</v>
      </c>
      <c r="I195" s="17"/>
    </row>
    <row r="196" spans="2:9" ht="15">
      <c r="B196" s="1" t="s">
        <v>134</v>
      </c>
      <c r="I196" s="17"/>
    </row>
    <row r="198" spans="1:2" ht="15">
      <c r="A198" s="25">
        <v>24</v>
      </c>
      <c r="B198" s="3" t="s">
        <v>25</v>
      </c>
    </row>
    <row r="199" ht="15">
      <c r="B199" s="1" t="s">
        <v>143</v>
      </c>
    </row>
    <row r="201" spans="1:9" ht="15">
      <c r="A201" s="25">
        <v>25</v>
      </c>
      <c r="B201" s="24" t="s">
        <v>234</v>
      </c>
      <c r="C201" s="55"/>
      <c r="D201" s="55"/>
      <c r="E201" s="55"/>
      <c r="F201" s="55"/>
      <c r="G201" s="55"/>
      <c r="H201" s="55"/>
      <c r="I201" s="17"/>
    </row>
    <row r="202" spans="1:9" ht="15">
      <c r="A202" s="57"/>
      <c r="B202" s="55" t="s">
        <v>177</v>
      </c>
      <c r="C202" s="55"/>
      <c r="D202" s="55"/>
      <c r="E202" s="55"/>
      <c r="F202" s="55"/>
      <c r="G202" s="55"/>
      <c r="H202" s="55"/>
      <c r="I202" s="17"/>
    </row>
    <row r="203" spans="1:9" ht="15">
      <c r="A203" s="57"/>
      <c r="B203" s="55"/>
      <c r="C203" s="55"/>
      <c r="F203" s="74"/>
      <c r="G203" s="55"/>
      <c r="H203" s="19" t="str">
        <f>F152</f>
        <v>31.10.12</v>
      </c>
      <c r="I203" s="17"/>
    </row>
    <row r="204" spans="1:9" ht="15">
      <c r="A204" s="57"/>
      <c r="B204" s="55"/>
      <c r="C204" s="55"/>
      <c r="F204" s="100"/>
      <c r="G204" s="55"/>
      <c r="H204" s="15" t="s">
        <v>1</v>
      </c>
      <c r="I204" s="17"/>
    </row>
    <row r="205" spans="1:9" ht="15">
      <c r="A205" s="57"/>
      <c r="B205" s="57" t="s">
        <v>178</v>
      </c>
      <c r="C205" s="75"/>
      <c r="F205" s="101"/>
      <c r="G205" s="75"/>
      <c r="H205" s="75">
        <f>H207-H206</f>
        <v>12694</v>
      </c>
      <c r="I205" s="76"/>
    </row>
    <row r="206" spans="1:9" ht="15">
      <c r="A206" s="57"/>
      <c r="B206" s="57" t="s">
        <v>179</v>
      </c>
      <c r="C206" s="75"/>
      <c r="D206" s="17"/>
      <c r="E206" s="17"/>
      <c r="F206" s="101"/>
      <c r="G206" s="75"/>
      <c r="H206" s="138">
        <v>-426</v>
      </c>
      <c r="I206" s="76"/>
    </row>
    <row r="207" spans="1:9" ht="15">
      <c r="A207" s="57"/>
      <c r="B207" s="57"/>
      <c r="C207" s="75"/>
      <c r="D207" s="17"/>
      <c r="E207" s="17"/>
      <c r="F207" s="101"/>
      <c r="G207" s="75"/>
      <c r="H207" s="75">
        <f>H209-H208</f>
        <v>12268</v>
      </c>
      <c r="I207" s="76"/>
    </row>
    <row r="208" spans="1:9" ht="15">
      <c r="A208" s="57"/>
      <c r="B208" s="55" t="s">
        <v>194</v>
      </c>
      <c r="C208" s="75"/>
      <c r="D208" s="17"/>
      <c r="E208" s="17"/>
      <c r="F208" s="101"/>
      <c r="G208" s="75"/>
      <c r="H208" s="75">
        <v>-21308</v>
      </c>
      <c r="I208" s="76"/>
    </row>
    <row r="209" spans="1:9" ht="15.75" thickBot="1">
      <c r="A209" s="57"/>
      <c r="B209" s="57"/>
      <c r="C209" s="55"/>
      <c r="D209" s="17"/>
      <c r="E209" s="17"/>
      <c r="F209" s="52"/>
      <c r="G209" s="55"/>
      <c r="H209" s="137">
        <f>Equity!G28</f>
        <v>-9040</v>
      </c>
      <c r="I209" s="17"/>
    </row>
    <row r="210" spans="1:9" ht="15.75" thickTop="1">
      <c r="A210" s="57"/>
      <c r="B210" s="148"/>
      <c r="C210" s="148"/>
      <c r="D210" s="148"/>
      <c r="E210" s="148"/>
      <c r="F210" s="148"/>
      <c r="G210" s="148"/>
      <c r="H210" s="148"/>
      <c r="I210" s="17"/>
    </row>
    <row r="211" spans="1:2" ht="15">
      <c r="A211" s="25">
        <v>26</v>
      </c>
      <c r="B211" s="3" t="s">
        <v>78</v>
      </c>
    </row>
    <row r="212" spans="1:2" ht="15">
      <c r="A212" s="25"/>
      <c r="B212" s="1" t="s">
        <v>33</v>
      </c>
    </row>
    <row r="213" ht="15">
      <c r="A213" s="25"/>
    </row>
    <row r="214" spans="1:9" ht="15">
      <c r="A214" s="25"/>
      <c r="B214" s="3"/>
      <c r="F214" s="30" t="s">
        <v>79</v>
      </c>
      <c r="G214" s="31"/>
      <c r="H214" s="2" t="s">
        <v>84</v>
      </c>
      <c r="I214" s="31"/>
    </row>
    <row r="215" spans="1:9" ht="15">
      <c r="A215" s="25"/>
      <c r="B215" s="3"/>
      <c r="F215" s="2" t="s">
        <v>50</v>
      </c>
      <c r="G215" s="31"/>
      <c r="H215" s="2" t="s">
        <v>50</v>
      </c>
      <c r="I215" s="31"/>
    </row>
    <row r="216" spans="1:9" ht="15">
      <c r="A216" s="25"/>
      <c r="B216" s="3"/>
      <c r="F216" s="2" t="s">
        <v>0</v>
      </c>
      <c r="G216" s="31"/>
      <c r="H216" s="2" t="s">
        <v>2</v>
      </c>
      <c r="I216" s="31"/>
    </row>
    <row r="217" spans="6:8" ht="15">
      <c r="F217" s="19" t="str">
        <f>F152</f>
        <v>31.10.12</v>
      </c>
      <c r="H217" s="19" t="str">
        <f>H152</f>
        <v>31.10.12</v>
      </c>
    </row>
    <row r="218" spans="6:8" ht="12.75" customHeight="1">
      <c r="F218" s="2"/>
      <c r="H218" s="2"/>
    </row>
    <row r="219" spans="2:8" ht="15.75" thickBot="1">
      <c r="B219" s="1" t="s">
        <v>257</v>
      </c>
      <c r="F219" s="139">
        <f>'IS'!B40</f>
        <v>1547</v>
      </c>
      <c r="G219" s="28"/>
      <c r="H219" s="139">
        <f>'IS'!F40</f>
        <v>1547</v>
      </c>
    </row>
    <row r="220" spans="6:11" ht="13.5" customHeight="1" thickTop="1">
      <c r="F220" s="140"/>
      <c r="G220" s="28"/>
      <c r="H220" s="140"/>
      <c r="K220" s="46"/>
    </row>
    <row r="221" spans="2:11" ht="15">
      <c r="B221" s="1" t="s">
        <v>32</v>
      </c>
      <c r="F221" s="140"/>
      <c r="G221" s="28"/>
      <c r="H221" s="140"/>
      <c r="K221" s="46"/>
    </row>
    <row r="222" spans="2:11" ht="15.75" thickBot="1">
      <c r="B222" s="1" t="s">
        <v>31</v>
      </c>
      <c r="F222" s="139">
        <v>124700</v>
      </c>
      <c r="G222" s="28"/>
      <c r="H222" s="139">
        <f>F222</f>
        <v>124700</v>
      </c>
      <c r="K222" s="46"/>
    </row>
    <row r="223" spans="6:14" ht="12.75" customHeight="1" thickTop="1">
      <c r="F223" s="140"/>
      <c r="G223" s="28"/>
      <c r="H223" s="140"/>
      <c r="N223" s="47"/>
    </row>
    <row r="224" spans="2:8" ht="15.75" thickBot="1">
      <c r="B224" s="1" t="s">
        <v>27</v>
      </c>
      <c r="F224" s="141">
        <f>+F219/F222*100</f>
        <v>1.2405773857257418</v>
      </c>
      <c r="G224" s="28"/>
      <c r="H224" s="141">
        <f>+H219/H222*100</f>
        <v>1.2405773857257418</v>
      </c>
    </row>
    <row r="225" spans="6:8" ht="15.75" thickTop="1">
      <c r="F225" s="32"/>
      <c r="G225" s="33"/>
      <c r="H225" s="32"/>
    </row>
    <row r="226" spans="2:8" ht="15">
      <c r="B226" s="1" t="s">
        <v>135</v>
      </c>
      <c r="F226" s="32"/>
      <c r="G226" s="33"/>
      <c r="H226" s="32"/>
    </row>
    <row r="227" spans="2:8" ht="15">
      <c r="B227" s="1" t="s">
        <v>136</v>
      </c>
      <c r="F227" s="32"/>
      <c r="G227" s="33"/>
      <c r="H227" s="32"/>
    </row>
  </sheetData>
  <sheetProtection/>
  <mergeCells count="64">
    <mergeCell ref="B38:H38"/>
    <mergeCell ref="B39:H39"/>
    <mergeCell ref="B118:H118"/>
    <mergeCell ref="B119:H119"/>
    <mergeCell ref="B32:H32"/>
    <mergeCell ref="B33:H33"/>
    <mergeCell ref="B34:H34"/>
    <mergeCell ref="B35:H35"/>
    <mergeCell ref="B36:H36"/>
    <mergeCell ref="B37:H37"/>
    <mergeCell ref="B19:H19"/>
    <mergeCell ref="B20:H20"/>
    <mergeCell ref="B21:H21"/>
    <mergeCell ref="B22:H22"/>
    <mergeCell ref="B23:H23"/>
    <mergeCell ref="B26:H26"/>
    <mergeCell ref="E77:H77"/>
    <mergeCell ref="B134:H134"/>
    <mergeCell ref="C169:D169"/>
    <mergeCell ref="B126:H126"/>
    <mergeCell ref="B130:H130"/>
    <mergeCell ref="B131:H131"/>
    <mergeCell ref="B132:H132"/>
    <mergeCell ref="B121:H121"/>
    <mergeCell ref="B29:H29"/>
    <mergeCell ref="B120:H120"/>
    <mergeCell ref="B124:H124"/>
    <mergeCell ref="B127:H127"/>
    <mergeCell ref="B68:H68"/>
    <mergeCell ref="B69:H69"/>
    <mergeCell ref="B70:H70"/>
    <mergeCell ref="B72:H72"/>
    <mergeCell ref="B73:H73"/>
    <mergeCell ref="B74:H74"/>
    <mergeCell ref="B14:H14"/>
    <mergeCell ref="E76:H76"/>
    <mergeCell ref="E88:H88"/>
    <mergeCell ref="B28:H28"/>
    <mergeCell ref="B24:H24"/>
    <mergeCell ref="B62:H62"/>
    <mergeCell ref="B67:H67"/>
    <mergeCell ref="B63:H63"/>
    <mergeCell ref="B64:H64"/>
    <mergeCell ref="B27:H27"/>
    <mergeCell ref="B65:H65"/>
    <mergeCell ref="B30:H30"/>
    <mergeCell ref="B31:H31"/>
    <mergeCell ref="B7:H7"/>
    <mergeCell ref="B8:H8"/>
    <mergeCell ref="B9:H9"/>
    <mergeCell ref="B11:H11"/>
    <mergeCell ref="B12:H12"/>
    <mergeCell ref="B16:H16"/>
    <mergeCell ref="B13:H13"/>
    <mergeCell ref="B66:H66"/>
    <mergeCell ref="B15:H15"/>
    <mergeCell ref="B10:H10"/>
    <mergeCell ref="B210:H210"/>
    <mergeCell ref="E89:H89"/>
    <mergeCell ref="B17:H17"/>
    <mergeCell ref="B18:H18"/>
    <mergeCell ref="B135:H135"/>
    <mergeCell ref="B176:H176"/>
    <mergeCell ref="B133:H133"/>
  </mergeCells>
  <printOptions/>
  <pageMargins left="0.75" right="0.25" top="0.26" bottom="0.3" header="0.26" footer="0.28"/>
  <pageSetup horizontalDpi="300" verticalDpi="300" orientation="portrait" paperSize="9" r:id="rId2"/>
  <rowBreaks count="4" manualBreakCount="4">
    <brk id="54" max="8" man="1"/>
    <brk id="103" max="8" man="1"/>
    <brk id="147" max="8" man="1"/>
    <brk id="19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Yeoh</cp:lastModifiedBy>
  <cp:lastPrinted>2012-12-11T08:14:58Z</cp:lastPrinted>
  <dcterms:created xsi:type="dcterms:W3CDTF">2003-11-01T13:04:36Z</dcterms:created>
  <dcterms:modified xsi:type="dcterms:W3CDTF">2012-12-19T04:38:40Z</dcterms:modified>
  <cp:category/>
  <cp:version/>
  <cp:contentType/>
  <cp:contentStatus/>
</cp:coreProperties>
</file>